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Arhiv/2015/Razsirjena statistika/"/>
    </mc:Choice>
  </mc:AlternateContent>
  <bookViews>
    <workbookView xWindow="0" yWindow="0" windowWidth="14145" windowHeight="3945" tabRatio="893" activeTab="26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Capitalisation'!$A$1:$F$40</definedName>
    <definedName name="_xlnm.Print_Area" localSheetId="1">'Promet, Turnover'!$A$1:$G$50</definedName>
    <definedName name="_xlnm.Print_Area" localSheetId="26">'Spremembe pri VP,Changes in sec'!$A$1:$E$64</definedName>
    <definedName name="_xlnm.Print_Area" localSheetId="24">'VP, Securities'!$A$1:$I$175</definedName>
  </definedNames>
  <calcPr calcId="171027"/>
</workbook>
</file>

<file path=xl/calcChain.xml><?xml version="1.0" encoding="utf-8"?>
<calcChain xmlns="http://schemas.openxmlformats.org/spreadsheetml/2006/main">
  <c r="J7" i="189" l="1"/>
  <c r="I7" i="189"/>
  <c r="I53" i="189" l="1"/>
  <c r="K7" i="189"/>
  <c r="J50" i="189"/>
  <c r="J55" i="189"/>
  <c r="J52" i="189"/>
  <c r="J51" i="189"/>
  <c r="I54" i="189"/>
  <c r="H31" i="30" l="1"/>
  <c r="H18" i="30"/>
  <c r="D6" i="188"/>
  <c r="K10" i="30" l="1"/>
  <c r="K10" i="186"/>
  <c r="K10" i="187"/>
  <c r="K10" i="188"/>
  <c r="K10" i="131"/>
  <c r="J10" i="30"/>
  <c r="J10" i="186"/>
  <c r="J10" i="187"/>
  <c r="J10" i="188"/>
  <c r="J10" i="131"/>
  <c r="F7" i="186" l="1"/>
  <c r="F8" i="186"/>
  <c r="F9" i="186"/>
  <c r="F10" i="186"/>
  <c r="F11" i="186"/>
  <c r="F12" i="186"/>
  <c r="F6" i="186"/>
  <c r="F163" i="187" l="1"/>
  <c r="G163" i="187"/>
  <c r="H163" i="187"/>
  <c r="F175" i="187"/>
  <c r="G175" i="187"/>
  <c r="H175" i="187"/>
  <c r="F128" i="187"/>
  <c r="G128" i="187"/>
  <c r="H128" i="187"/>
  <c r="I128" i="187"/>
  <c r="F68" i="187"/>
  <c r="G68" i="187"/>
  <c r="H68" i="187"/>
  <c r="I68" i="187"/>
  <c r="F33" i="187"/>
  <c r="G33" i="187"/>
  <c r="H33" i="187"/>
  <c r="I33" i="187"/>
  <c r="K31" i="30" l="1"/>
  <c r="L31" i="30"/>
  <c r="M31" i="30"/>
  <c r="N31" i="30"/>
  <c r="O31" i="30"/>
  <c r="P31" i="30"/>
  <c r="K32" i="30"/>
  <c r="L32" i="30"/>
  <c r="M32" i="30"/>
  <c r="N32" i="30"/>
  <c r="O32" i="30"/>
  <c r="P32" i="30"/>
  <c r="K33" i="30"/>
  <c r="L33" i="30"/>
  <c r="M33" i="30"/>
  <c r="N33" i="30"/>
  <c r="O33" i="30"/>
  <c r="P33" i="30"/>
  <c r="K34" i="30"/>
  <c r="L34" i="30"/>
  <c r="M34" i="30"/>
  <c r="N34" i="30"/>
  <c r="O34" i="30"/>
  <c r="P34" i="30"/>
  <c r="K35" i="30"/>
  <c r="L35" i="30"/>
  <c r="M35" i="30"/>
  <c r="N35" i="30"/>
  <c r="O35" i="30"/>
  <c r="P35" i="30"/>
  <c r="K36" i="30"/>
  <c r="L36" i="30"/>
  <c r="M36" i="30"/>
  <c r="N36" i="30"/>
  <c r="O36" i="30"/>
  <c r="P36" i="30"/>
  <c r="P30" i="30"/>
  <c r="O30" i="30"/>
  <c r="N30" i="30"/>
  <c r="M30" i="30"/>
  <c r="L30" i="30"/>
  <c r="K30" i="30"/>
  <c r="I35" i="186" l="1"/>
  <c r="J35" i="186"/>
  <c r="K35" i="186"/>
  <c r="L35" i="186"/>
  <c r="I34" i="186" l="1"/>
  <c r="J34" i="186"/>
  <c r="K34" i="186"/>
  <c r="L34" i="186"/>
  <c r="I33" i="186" l="1"/>
  <c r="J33" i="186"/>
  <c r="K33" i="186"/>
  <c r="L33" i="186"/>
  <c r="I32" i="186" l="1"/>
  <c r="J32" i="186"/>
  <c r="K32" i="186"/>
  <c r="L32" i="186"/>
  <c r="J31" i="186" l="1"/>
  <c r="K31" i="186"/>
  <c r="L31" i="186"/>
  <c r="I31" i="186"/>
  <c r="L30" i="186" l="1"/>
  <c r="K30" i="186"/>
  <c r="J30" i="186"/>
  <c r="I30" i="186"/>
  <c r="F15" i="187" l="1"/>
  <c r="B15" i="188" l="1"/>
  <c r="B17" i="188" s="1"/>
  <c r="G15" i="187"/>
  <c r="F178" i="187" s="1"/>
  <c r="F179" i="187" s="1"/>
  <c r="H15" i="187"/>
  <c r="I15" i="187"/>
  <c r="I29" i="186"/>
  <c r="J29" i="186"/>
  <c r="K29" i="186"/>
  <c r="L29" i="186"/>
  <c r="C15" i="188" l="1"/>
  <c r="B18" i="188" l="1"/>
</calcChain>
</file>

<file path=xl/sharedStrings.xml><?xml version="1.0" encoding="utf-8"?>
<sst xmlns="http://schemas.openxmlformats.org/spreadsheetml/2006/main" count="1046" uniqueCount="621">
  <si>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</si>
  <si>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</si>
  <si>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</si>
  <si>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</si>
  <si>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</si>
  <si>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</si>
  <si>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</si>
  <si>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</si>
  <si>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</si>
  <si>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</si>
  <si>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</si>
  <si>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</si>
  <si>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</si>
  <si>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</si>
  <si>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</si>
  <si>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</si>
  <si>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</si>
  <si>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</si>
  <si>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</si>
  <si>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</si>
  <si>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</si>
  <si>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</si>
  <si>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</si>
  <si>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</si>
  <si>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</si>
  <si>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</si>
  <si>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</si>
  <si>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</si>
  <si>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</si>
  <si>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</si>
  <si>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</si>
  <si>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</si>
  <si>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</si>
  <si>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</si>
  <si>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</si>
  <si>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</si>
  <si>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</si>
  <si>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</si>
  <si>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</si>
  <si>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</si>
  <si>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</si>
  <si>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</si>
  <si>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</si>
  <si>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</si>
  <si>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</si>
  <si>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</si>
  <si>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</si>
  <si>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</si>
  <si>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</si>
  <si>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</si>
  <si>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</si>
  <si>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</si>
  <si>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</si>
  <si>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</si>
  <si>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</si>
  <si>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</si>
  <si>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</si>
  <si>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</si>
  <si>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</si>
  <si>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</si>
  <si>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</si>
  <si>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</si>
  <si>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</si>
  <si>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</si>
  <si>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</si>
  <si>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</si>
  <si>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</si>
  <si>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</si>
  <si>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</si>
  <si>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</si>
  <si>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</si>
  <si>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</si>
  <si>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</si>
  <si>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</si>
  <si>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</si>
  <si>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</si>
  <si>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</si>
  <si>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</si>
  <si>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</si>
  <si>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</si>
  <si>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</si>
  <si>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</si>
  <si>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</si>
  <si>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</si>
  <si>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</si>
  <si>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</si>
  <si>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</si>
  <si>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</si>
  <si>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</si>
  <si>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</si>
  <si>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</si>
  <si>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</si>
  <si>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</si>
  <si>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</si>
  <si>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</si>
  <si>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</si>
  <si>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</si>
  <si>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</si>
  <si>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</si>
  <si>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</si>
  <si>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</si>
  <si>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</si>
  <si>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</si>
  <si>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</si>
  <si>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</si>
  <si>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</si>
  <si>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</si>
  <si>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</si>
  <si>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</si>
  <si>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</si>
  <si>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</si>
  <si>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</si>
  <si>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</si>
  <si>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</si>
  <si>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</si>
  <si>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</si>
  <si>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</si>
  <si>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</si>
  <si>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</si>
  <si>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</si>
  <si>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</si>
  <si>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</si>
  <si>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</si>
  <si>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</si>
  <si>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</si>
  <si>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</si>
  <si>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</si>
  <si>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</si>
  <si>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</si>
  <si>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</si>
  <si>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</si>
  <si>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</si>
  <si>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</si>
  <si>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</si>
  <si>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</si>
  <si>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</si>
  <si>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</si>
  <si>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</si>
  <si>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</si>
  <si>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</si>
  <si>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</si>
  <si>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</si>
  <si>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</si>
  <si>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</si>
  <si>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</si>
  <si>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</si>
  <si>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</si>
  <si>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</si>
  <si>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</si>
  <si>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</si>
  <si>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</si>
  <si>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</si>
  <si>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</si>
  <si>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</si>
  <si>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</si>
  <si>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</si>
  <si>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</si>
  <si>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</si>
  <si>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</si>
  <si>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</si>
  <si>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</si>
  <si>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</si>
  <si>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</si>
  <si>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</si>
  <si>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</si>
  <si>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</si>
  <si>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</si>
  <si>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</si>
  <si>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</si>
  <si>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</si>
  <si>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</si>
  <si>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</si>
  <si>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</si>
  <si>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</si>
  <si>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</si>
  <si>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</si>
  <si>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</si>
  <si>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</si>
  <si>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</si>
  <si>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</si>
  <si>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</si>
  <si>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</si>
  <si>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</si>
  <si>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</si>
  <si>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</si>
  <si>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</si>
  <si>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</si>
  <si>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</si>
  <si>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</si>
  <si>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</si>
  <si>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</si>
  <si>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</si>
  <si>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</si>
  <si>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</si>
  <si>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</si>
  <si>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</si>
  <si>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</si>
  <si>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</si>
  <si>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</si>
  <si>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</si>
  <si>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</si>
  <si>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</si>
  <si>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</si>
  <si>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</si>
  <si>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</si>
  <si>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</si>
  <si>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</si>
  <si>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</si>
  <si>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</si>
  <si>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</si>
  <si>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</si>
  <si>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</si>
  <si>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</si>
  <si>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</si>
  <si>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</si>
  <si>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</si>
  <si>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</si>
  <si>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</si>
  <si>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</si>
  <si>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</si>
  <si>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</si>
  <si>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</si>
  <si>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</si>
  <si>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</si>
  <si>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</si>
  <si>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</si>
  <si>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</si>
  <si>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</si>
  <si>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</si>
  <si>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</si>
  <si>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</si>
  <si>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</si>
  <si>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</si>
  <si>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</si>
  <si>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</si>
  <si>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</si>
  <si>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</si>
  <si>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</si>
  <si>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</si>
  <si>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</si>
  <si>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</si>
  <si>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</si>
  <si>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</si>
  <si>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</si>
  <si>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</si>
  <si>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</si>
  <si>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</si>
  <si>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</si>
  <si>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</si>
  <si>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</si>
  <si>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</si>
  <si>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</si>
  <si>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</si>
  <si>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</si>
  <si>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</si>
  <si>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</si>
  <si>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</si>
  <si>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</si>
  <si>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</si>
  <si>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</si>
  <si>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</si>
  <si>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</si>
  <si>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VELANA</t>
  </si>
  <si>
    <t>VLJG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</si>
  <si>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</si>
  <si>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</si>
  <si>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</si>
  <si>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</si>
  <si>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</si>
  <si>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</si>
  <si>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</si>
  <si>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</si>
  <si>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</si>
  <si>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</si>
  <si>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</si>
  <si>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</si>
  <si>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</si>
  <si>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</si>
  <si>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</si>
  <si>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</si>
  <si>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</si>
  <si>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</si>
  <si>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</si>
  <si>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</si>
  <si>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</si>
  <si>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</si>
  <si>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</si>
  <si>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</si>
  <si>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</si>
  <si>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</si>
  <si>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</si>
  <si>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</si>
  <si>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</si>
  <si>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</si>
  <si>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</si>
  <si>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</si>
  <si>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</si>
  <si>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</si>
  <si>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</si>
  <si>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</si>
  <si>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</si>
  <si>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</si>
  <si>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</si>
  <si>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</si>
  <si>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</si>
  <si>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</si>
  <si>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</si>
  <si>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</si>
  <si>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</si>
  <si>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</si>
  <si>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</si>
  <si>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</si>
  <si>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</si>
  <si>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</si>
  <si>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</si>
  <si>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</si>
  <si>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</si>
  <si>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</si>
  <si>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</si>
  <si>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</si>
  <si>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</si>
  <si>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</si>
  <si>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</si>
  <si>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</si>
  <si>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</si>
  <si>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</si>
  <si>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</si>
  <si>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</si>
  <si>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</si>
  <si>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</si>
  <si>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</si>
  <si>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</si>
  <si>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</si>
  <si>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</si>
  <si>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</si>
  <si>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</si>
  <si>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</si>
  <si>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</si>
  <si>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</si>
  <si>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</si>
  <si>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</si>
  <si>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</si>
  <si>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</si>
  <si>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</si>
  <si>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</si>
  <si>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</si>
  <si>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</si>
  <si>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</si>
  <si>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</si>
  <si>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</si>
  <si>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</si>
  <si>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</si>
  <si>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</si>
  <si>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</si>
  <si>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</si>
  <si>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</si>
  <si>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</si>
  <si>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</si>
  <si>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</si>
  <si>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70. IZDAJA</t>
  </si>
  <si>
    <t>RS70</t>
  </si>
  <si>
    <t>SI0002103164</t>
  </si>
  <si>
    <t>REPUBLIKA SLOVENIJA 72. IZDAJA</t>
  </si>
  <si>
    <t>RS72</t>
  </si>
  <si>
    <t>TUŠMOBIL 1. IZDAJA</t>
  </si>
  <si>
    <t>TUS01</t>
  </si>
  <si>
    <t>ZAVAROVALNICA TRIGLAV 2. IZDAJA</t>
  </si>
  <si>
    <t>ZT02</t>
  </si>
  <si>
    <t>SI0022103038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</si>
  <si>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</si>
  <si>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</si>
  <si>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</si>
  <si>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</si>
  <si>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</si>
  <si>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</si>
  <si>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</si>
  <si>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</si>
  <si>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</si>
  <si>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</si>
  <si>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</si>
  <si>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</si>
  <si>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</si>
  <si>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</si>
  <si>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</si>
  <si>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</si>
  <si>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</si>
  <si>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</si>
  <si>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RS73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</si>
  <si>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</si>
  <si>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</si>
  <si>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</si>
  <si>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</si>
  <si>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</si>
  <si>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</si>
  <si>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</si>
  <si>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</si>
  <si>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</si>
  <si>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</si>
  <si>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</si>
  <si>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</si>
  <si>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</si>
  <si>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</si>
  <si>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</si>
  <si>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</si>
  <si>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</si>
  <si>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</si>
  <si>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KBC SECURITIES N.V.</t>
  </si>
  <si>
    <t>KOMERCIALNI ZAPIS GORENJE 3. IZDAJA</t>
  </si>
  <si>
    <t>REPUBLIKA SLOVENIJA 74. IZDAJA</t>
  </si>
  <si>
    <t>RS74</t>
  </si>
  <si>
    <t>DVANAJSTMESEČNE ZAKLADNE MENICE 61. IZDAJA</t>
  </si>
  <si>
    <t>DZ61</t>
  </si>
  <si>
    <t>SI0002501219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</si>
  <si>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</si>
  <si>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</si>
  <si>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</si>
  <si>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</si>
  <si>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</si>
  <si>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</si>
  <si>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</si>
  <si>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</si>
  <si>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</si>
  <si>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</si>
  <si>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</si>
  <si>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</si>
  <si>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</si>
  <si>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</si>
  <si>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</si>
  <si>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</si>
  <si>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</si>
  <si>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</si>
  <si>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</si>
  <si>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</si>
  <si>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</si>
  <si>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</si>
  <si>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</si>
  <si>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</si>
  <si>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</si>
  <si>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</si>
  <si>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</si>
  <si>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</si>
  <si>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</si>
  <si>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</si>
  <si>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</si>
  <si>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</si>
  <si>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</si>
  <si>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</si>
  <si>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</si>
  <si>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</si>
  <si>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</si>
  <si>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</si>
  <si>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</si>
  <si>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</si>
  <si>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</si>
  <si>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</si>
  <si>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</si>
  <si>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</si>
  <si>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SLOVENSKI DRŽAVNI HOLDING 3. IZDAJA</t>
  </si>
  <si>
    <t>SOS3</t>
  </si>
  <si>
    <t>SI0002103529</t>
  </si>
  <si>
    <t>REPUBLIKA SLOVENIJA 76. IZDAJA</t>
  </si>
  <si>
    <t>RS76</t>
  </si>
  <si>
    <t>SIJ 3. IZDAJA</t>
  </si>
  <si>
    <t>SIJ3</t>
  </si>
  <si>
    <t>REPUBLIKA SLOVENIJA 49. IZDAJA</t>
  </si>
  <si>
    <t>RS49</t>
  </si>
  <si>
    <t>SI0002101887</t>
  </si>
  <si>
    <t>REPUBLIKA SLOVENIJA 69. IZDAJA</t>
  </si>
  <si>
    <t>RS69</t>
  </si>
  <si>
    <t>SI0002103149</t>
  </si>
  <si>
    <t>REPUBLIKA SLOVENIJA 71. IZDAJA</t>
  </si>
  <si>
    <t>RS71</t>
  </si>
  <si>
    <t>SI0002103388</t>
  </si>
  <si>
    <t>SI0002103396</t>
  </si>
  <si>
    <t>REPUBLIKA SLOVENIJA 73. IZDAJA</t>
  </si>
  <si>
    <t>SI0002103453</t>
  </si>
  <si>
    <t>SI0002103487</t>
  </si>
  <si>
    <t>SI0002103545</t>
  </si>
  <si>
    <t>SI0002103552</t>
  </si>
  <si>
    <t>SI0032103531</t>
  </si>
  <si>
    <t>DVANAJSTMESEČNE ZAKLADNE MENICE 65. IZDAJA</t>
  </si>
  <si>
    <t>DZ65</t>
  </si>
  <si>
    <t>SI0002501334</t>
  </si>
  <si>
    <t>ŠESTMESEČNE ZAKLADNE MENICE 83. IZDAJA</t>
  </si>
  <si>
    <t>SZ83</t>
  </si>
  <si>
    <t>SI0002501326</t>
  </si>
  <si>
    <t>OSEMNAJSTMESEČNE ZAKLADNE MENICE 5. IZDAJA</t>
  </si>
  <si>
    <t>OZ5</t>
  </si>
  <si>
    <t>SI0002103560</t>
  </si>
  <si>
    <r>
      <t xml:space="preserve">Trg delnic - </t>
    </r>
    <r>
      <rPr>
        <b/>
        <sz val="10"/>
        <rFont val="Arial CE"/>
        <charset val="238"/>
      </rPr>
      <t>Vstopna kotacija</t>
    </r>
    <r>
      <rPr>
        <sz val="10"/>
        <rFont val="Arial CE"/>
        <charset val="238"/>
      </rPr>
      <t xml:space="preserve">
Entry Market</t>
    </r>
  </si>
  <si>
    <t>DVANAJSTMESEČNE ZAKLADNE MENICE 66. IZDAJA</t>
  </si>
  <si>
    <t>DZ66</t>
  </si>
  <si>
    <t>SI0002501375</t>
  </si>
  <si>
    <t>ŠESTMESEČNE ZAKLADNE MENICE 84. IZDAJA</t>
  </si>
  <si>
    <t>SZ84</t>
  </si>
  <si>
    <t>SI0002501367</t>
  </si>
  <si>
    <t>NOVA KREDITNA BANKA MARIBOR d.d.</t>
  </si>
  <si>
    <r>
      <t xml:space="preserve">STATISTIKE LJUBLJANSKE BORZE
LETO 2015
</t>
    </r>
    <r>
      <rPr>
        <sz val="14"/>
        <rFont val="Arial"/>
        <family val="2"/>
        <charset val="238"/>
      </rPr>
      <t>LJUBLJANA STOCK EXCHANGE STATISTICS
YEAR 2015</t>
    </r>
  </si>
  <si>
    <r>
      <t xml:space="preserve">VELIKOST TRGA V LETU 2015
</t>
    </r>
    <r>
      <rPr>
        <i/>
        <sz val="10"/>
        <rFont val="Arial"/>
        <family val="2"/>
        <charset val="238"/>
      </rPr>
      <t>MARKET SIZE IN YEAR 2015</t>
    </r>
  </si>
  <si>
    <t>Število izdajateljev
Number of Issuers
31.12.2015</t>
  </si>
  <si>
    <t>Število izdaj
Number of issues
31.12.2015</t>
  </si>
  <si>
    <t>Tržna kapitalizacija       (v mio EUR)
Market capitalisation 
(in EURm)
31.12.2015</t>
  </si>
  <si>
    <r>
      <t xml:space="preserve">Leto 
</t>
    </r>
    <r>
      <rPr>
        <sz val="10"/>
        <color indexed="9"/>
        <rFont val="Arial"/>
        <family val="2"/>
        <charset val="238"/>
      </rPr>
      <t xml:space="preserve">Year </t>
    </r>
  </si>
  <si>
    <r>
      <t xml:space="preserve">NAJPROMETNEJŠE DELNICE V LETU 2015
</t>
    </r>
    <r>
      <rPr>
        <i/>
        <sz val="10"/>
        <rFont val="Arial"/>
        <family val="2"/>
        <charset val="238"/>
      </rPr>
      <t>MOST TRADED SHARES IN YEAR 2015</t>
    </r>
  </si>
  <si>
    <r>
      <t xml:space="preserve">NAJPROMETNEJŠI DOLŽNIŠKI VP V LETU 2015
</t>
    </r>
    <r>
      <rPr>
        <i/>
        <sz val="10"/>
        <rFont val="Arial"/>
        <family val="2"/>
        <charset val="238"/>
      </rPr>
      <t>MOST TRADED DEBT SECURITIES IN YEAR 2015</t>
    </r>
  </si>
  <si>
    <r>
      <t xml:space="preserve">BORZNI PROMET PO SEGMENTIH V LETIH
</t>
    </r>
    <r>
      <rPr>
        <i/>
        <sz val="10"/>
        <rFont val="Arial"/>
        <family val="2"/>
        <charset val="238"/>
      </rPr>
      <t>TURNOVER BY TYPE OF SECURITIES IN YEARS</t>
    </r>
  </si>
  <si>
    <r>
      <t xml:space="preserve">Trg delnic
</t>
    </r>
    <r>
      <rPr>
        <sz val="8"/>
        <color theme="0" tint="-0.34998626667073579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</si>
  <si>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34998626667073579"/>
        <rFont val="Arial"/>
        <family val="2"/>
        <charset val="238"/>
      </rPr>
      <t>Treasury bills</t>
    </r>
  </si>
  <si>
    <r>
      <t>Komercialni zapisi</t>
    </r>
    <r>
      <rPr>
        <sz val="8"/>
        <color theme="0" tint="-0.34998626667073579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</si>
  <si>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34998626667073579"/>
        <rFont val="Arial"/>
        <family val="2"/>
        <charset val="238"/>
      </rPr>
      <t>Prime market</t>
    </r>
  </si>
  <si>
    <r>
      <t>Standardna kotacija</t>
    </r>
    <r>
      <rPr>
        <sz val="8"/>
        <color theme="0" tint="-0.34998626667073579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</si>
  <si>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34998626667073579"/>
        <rFont val="Arial"/>
        <family val="2"/>
        <charset val="238"/>
      </rPr>
      <t xml:space="preserve">
Entry market</t>
    </r>
  </si>
  <si>
    <t xml:space="preserve">Leto 
Year </t>
  </si>
  <si>
    <t>Delnice - Prva kotacija
(v EUR)
Shares - Prime Market
(in EUR)</t>
  </si>
  <si>
    <t>Delnice - Standardna kotacija
(v EUR)
Shares - Standard Market
(in EUR)</t>
  </si>
  <si>
    <t>Delnice - Vstopna kotacija
(v EUR)
Shares - Entry Market
(in EUR)</t>
  </si>
  <si>
    <t>Obveznice
(v EUR)
Bonds
(in EUR)</t>
  </si>
  <si>
    <t>Zakladne menice
(v EUR)
Treasury Bills
(in EUR)</t>
  </si>
  <si>
    <t>Komercialni zapisi
(v EUR)
Commercial Papers
(in EUR)</t>
  </si>
  <si>
    <t>DELNICE Z NAJVEČJO TRŽNO KAPITALIZACIJO NA DAN 31.12.2015
SHARES WITH THE HIGHEST MARKET CAPITALISATION AS AT 31 DEC 2015</t>
  </si>
  <si>
    <r>
      <t>Trg obveznic</t>
    </r>
    <r>
      <rPr>
        <sz val="8"/>
        <color theme="0" tint="-0.34998626667073579"/>
        <rFont val="Arial"/>
        <family val="2"/>
        <charset val="238"/>
      </rPr>
      <t xml:space="preserve">
Bond market</t>
    </r>
  </si>
  <si>
    <t>Leto
Year</t>
  </si>
  <si>
    <r>
      <t xml:space="preserve">TRŽNA KAPITALIZACIJA PO SEGMENTIH PO LETIH
</t>
    </r>
    <r>
      <rPr>
        <i/>
        <sz val="10"/>
        <rFont val="Arial"/>
        <family val="2"/>
        <charset val="238"/>
      </rPr>
      <t>MARKET CAPITALISATION BY TYPE OF SECURITIES IN YEARS</t>
    </r>
  </si>
  <si>
    <t>Tečaj
(v EUR)
Price 
(in EUR)
31.12.2015</t>
  </si>
  <si>
    <t>Število vrednostnih papirjev
Number of securities
31.12.2015</t>
  </si>
  <si>
    <t>Tržna kapitalizacija 
(v EUR)
Market capitalisation
(in EUR)
31.12.2015</t>
  </si>
  <si>
    <t>SI0031103276</t>
  </si>
  <si>
    <t>SI0031107046</t>
  </si>
  <si>
    <t>SI0021112006</t>
  </si>
  <si>
    <t>SI0021112238</t>
  </si>
  <si>
    <t>SI0031100694</t>
  </si>
  <si>
    <t>SI0022103095</t>
  </si>
  <si>
    <t>IMPOL 2000, 1. IZDAJA</t>
  </si>
  <si>
    <t>IM01</t>
  </si>
  <si>
    <t>SI0032103572</t>
  </si>
  <si>
    <t>SI0032102517</t>
  </si>
  <si>
    <t>SI0032103341</t>
  </si>
  <si>
    <t>SI0002101341</t>
  </si>
  <si>
    <t>SI0022103178</t>
  </si>
  <si>
    <t>SI0022103129</t>
  </si>
  <si>
    <t>SI0032102434</t>
  </si>
  <si>
    <t>SI0022102444</t>
  </si>
  <si>
    <t>SI0022102840</t>
  </si>
  <si>
    <t>SI0002103065</t>
  </si>
  <si>
    <t>SIJ 4. IZDAJA</t>
  </si>
  <si>
    <t>SIJ4</t>
  </si>
  <si>
    <t>SI0032103580</t>
  </si>
  <si>
    <t>SIJ 5. IZDAJA</t>
  </si>
  <si>
    <t>SIJ5</t>
  </si>
  <si>
    <t>SI0032103598</t>
  </si>
  <si>
    <t>DVANAJSTMESEČNE ZAKLADNE MENICE 51. IZDAJA</t>
  </si>
  <si>
    <t>DZ51</t>
  </si>
  <si>
    <t>SI0002500815</t>
  </si>
  <si>
    <t>DVANAJSTMESEČNE ZAKLADNE MENICE 52. IZDAJA</t>
  </si>
  <si>
    <t>DZ52</t>
  </si>
  <si>
    <t>SI0002500856</t>
  </si>
  <si>
    <t>DVANAJSTMESEČNE ZAKLADNE MENICE 53. IZDAJA</t>
  </si>
  <si>
    <t>DZ53</t>
  </si>
  <si>
    <t>SI0002500906</t>
  </si>
  <si>
    <t>DVANAJSTMESEČNE ZAKLADNE MENICE 54. IZDAJA</t>
  </si>
  <si>
    <t>DZ54</t>
  </si>
  <si>
    <t>SI0002500930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</si>
  <si>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</si>
  <si>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</si>
  <si>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</si>
  <si>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</si>
  <si>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</si>
  <si>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</si>
  <si>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</si>
  <si>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</si>
  <si>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</si>
  <si>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DVANAJSTMESEČNE ZAKLADNE MENICE 58. IZDAJA</t>
  </si>
  <si>
    <t>DZ58</t>
  </si>
  <si>
    <t>SI0002501078</t>
  </si>
  <si>
    <t>ŠESTMESEČNE ZAKLADNE MENICE 75. IZDAJA</t>
  </si>
  <si>
    <t>SZ75</t>
  </si>
  <si>
    <t>SI0002501029</t>
  </si>
  <si>
    <t>ŠESTMESEČNE ZAKLADNE MENICE 76. IZDAJA</t>
  </si>
  <si>
    <t>SZ76</t>
  </si>
  <si>
    <t>SI0002501060</t>
  </si>
  <si>
    <t>ŠESTMESEČNE ZAKLADNE MENICE 77. IZDAJA</t>
  </si>
  <si>
    <t>SZ77</t>
  </si>
  <si>
    <t>SI0002501102</t>
  </si>
  <si>
    <t>ŠESTMESEČNE ZAKLADNE MENICE 78. IZDAJA</t>
  </si>
  <si>
    <t>SZ78</t>
  </si>
  <si>
    <t>SI0002501151</t>
  </si>
  <si>
    <t>ŠESTMESEČNE ZAKLADNE MENICE 79. IZDAJA</t>
  </si>
  <si>
    <t>SZ79</t>
  </si>
  <si>
    <t>SI0002501201</t>
  </si>
  <si>
    <t>ŠESTMESEČNE ZAKLADNE MENICE 80. IZDAJA</t>
  </si>
  <si>
    <t>SZ80</t>
  </si>
  <si>
    <t>SI0002501235</t>
  </si>
  <si>
    <t>TRIMESEČNE ZAKLADNE MENICE 157. IZDAJA</t>
  </si>
  <si>
    <t>TZ157</t>
  </si>
  <si>
    <t>SI0002501094</t>
  </si>
  <si>
    <t>TRIMESEČNE ZAKLADNE MENICE 158. IZDAJA</t>
  </si>
  <si>
    <t>TZ158</t>
  </si>
  <si>
    <t>SI0002501144</t>
  </si>
  <si>
    <t>SI0032500785</t>
  </si>
  <si>
    <t>KOMERCIALNI ZAPIS MERCATOR 9. IZDAJA</t>
  </si>
  <si>
    <t>MEL09</t>
  </si>
  <si>
    <t>SI0032501387</t>
  </si>
  <si>
    <t>KOMERCIALNI ZAPIS SIJ 2. IZDAJA</t>
  </si>
  <si>
    <t>SIK02</t>
  </si>
  <si>
    <t>SI0032501395</t>
  </si>
  <si>
    <t>ABANKA d.d., Ljubljana</t>
  </si>
  <si>
    <t>ERSTE GROUP BANK AG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</si>
  <si>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 
Others</t>
    </r>
  </si>
  <si>
    <t>USD</t>
  </si>
  <si>
    <t>povprečje 2015</t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</si>
  <si>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</si>
  <si>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Prva kotacija
</t>
    </r>
    <r>
      <rPr>
        <sz val="8"/>
        <color theme="1"/>
        <rFont val="Arial"/>
        <family val="2"/>
        <charset val="238"/>
      </rPr>
      <t>Prime market</t>
    </r>
  </si>
  <si>
    <t>Kapitalizacija v USD</t>
  </si>
  <si>
    <t>Promet v USD</t>
  </si>
  <si>
    <t>vrednost izdaje</t>
  </si>
  <si>
    <t>skupaj</t>
  </si>
  <si>
    <t>obveznice</t>
  </si>
  <si>
    <t>podjetja</t>
  </si>
  <si>
    <t>KZ</t>
  </si>
  <si>
    <t>država</t>
  </si>
  <si>
    <t>zamenjava za obveznice RS59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</si>
</sst>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  <numFmt numFmtId="174" formatCode="#,##0.00000"/>
  </numFmts>
  <fonts count="10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 CE"/>
      <family val="2"/>
      <charset val="238"/>
    </font>
    <font>
      <sz val="9"/>
      <name val="Verdan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69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6" fillId="21" borderId="2" applyNumberFormat="0" applyAlignment="0" applyProtection="0"/>
    <xf numFmtId="164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5" fillId="23" borderId="7" applyNumberFormat="0" applyFont="0" applyAlignment="0" applyProtection="0"/>
    <xf numFmtId="0" fontId="31" fillId="20" borderId="8" applyNumberFormat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5" fillId="0" borderId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23" borderId="7" applyNumberFormat="0" applyFont="0" applyAlignment="0" applyProtection="0"/>
    <xf numFmtId="9" fontId="6" fillId="0" borderId="0" applyFont="0" applyFill="0" applyBorder="0" applyAlignment="0" applyProtection="0"/>
    <xf numFmtId="0" fontId="15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5" fillId="55" borderId="0" applyNumberFormat="0" applyBorder="0" applyAlignment="0" applyProtection="0"/>
    <xf numFmtId="0" fontId="45" fillId="54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5" fillId="55" borderId="0" applyNumberFormat="0" applyBorder="0" applyAlignment="0" applyProtection="0"/>
    <xf numFmtId="0" fontId="5" fillId="54" borderId="0" applyNumberFormat="0" applyBorder="0" applyAlignment="0" applyProtection="0"/>
    <xf numFmtId="9" fontId="12" fillId="0" borderId="0" applyFont="0" applyFill="0" applyBorder="0" applyAlignment="0" applyProtection="0"/>
    <xf numFmtId="0" fontId="4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30" borderId="0" applyNumberFormat="0" applyBorder="0" applyAlignment="0" applyProtection="0"/>
    <xf numFmtId="0" fontId="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32" borderId="0" applyNumberFormat="0" applyBorder="0" applyAlignment="0" applyProtection="0"/>
    <xf numFmtId="0" fontId="4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34" borderId="0" applyNumberFormat="0" applyBorder="0" applyAlignment="0" applyProtection="0"/>
    <xf numFmtId="0" fontId="5" fillId="34" borderId="0" applyNumberFormat="0" applyBorder="0" applyAlignment="0" applyProtection="0"/>
    <xf numFmtId="0" fontId="45" fillId="35" borderId="0" applyNumberFormat="0" applyBorder="0" applyAlignment="0" applyProtection="0"/>
    <xf numFmtId="0" fontId="5" fillId="35" borderId="0" applyNumberFormat="0" applyBorder="0" applyAlignment="0" applyProtection="0"/>
    <xf numFmtId="0" fontId="45" fillId="36" borderId="0" applyNumberFormat="0" applyBorder="0" applyAlignment="0" applyProtection="0"/>
    <xf numFmtId="0" fontId="5" fillId="36" borderId="0" applyNumberFormat="0" applyBorder="0" applyAlignment="0" applyProtection="0"/>
    <xf numFmtId="0" fontId="35" fillId="37" borderId="0" applyNumberFormat="0" applyBorder="0" applyAlignment="0" applyProtection="0"/>
    <xf numFmtId="0" fontId="61" fillId="37" borderId="0" applyNumberFormat="0" applyBorder="0" applyAlignment="0" applyProtection="0"/>
    <xf numFmtId="0" fontId="35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58" borderId="0" applyNumberFormat="0" applyBorder="0" applyAlignment="0" applyProtection="0"/>
    <xf numFmtId="0" fontId="35" fillId="58" borderId="0" applyNumberFormat="0" applyBorder="0" applyAlignment="0" applyProtection="0"/>
    <xf numFmtId="0" fontId="61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40" borderId="0" applyNumberFormat="0" applyBorder="0" applyAlignment="0" applyProtection="0"/>
    <xf numFmtId="0" fontId="61" fillId="40" borderId="0" applyNumberFormat="0" applyBorder="0" applyAlignment="0" applyProtection="0"/>
    <xf numFmtId="0" fontId="35" fillId="41" borderId="0" applyNumberFormat="0" applyBorder="0" applyAlignment="0" applyProtection="0"/>
    <xf numFmtId="0" fontId="61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35" fillId="43" borderId="0" applyNumberFormat="0" applyBorder="0" applyAlignment="0" applyProtection="0"/>
    <xf numFmtId="0" fontId="61" fillId="43" borderId="0" applyNumberFormat="0" applyBorder="0" applyAlignment="0" applyProtection="0"/>
    <xf numFmtId="0" fontId="35" fillId="44" borderId="0" applyNumberFormat="0" applyBorder="0" applyAlignment="0" applyProtection="0"/>
    <xf numFmtId="0" fontId="61" fillId="44" borderId="0" applyNumberFormat="0" applyBorder="0" applyAlignment="0" applyProtection="0"/>
    <xf numFmtId="0" fontId="3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0" applyNumberFormat="0" applyBorder="0" applyAlignment="0" applyProtection="0"/>
    <xf numFmtId="0" fontId="62" fillId="46" borderId="0" applyNumberFormat="0" applyBorder="0" applyAlignment="0" applyProtection="0"/>
    <xf numFmtId="0" fontId="47" fillId="47" borderId="14" applyNumberFormat="0" applyAlignment="0" applyProtection="0"/>
    <xf numFmtId="0" fontId="63" fillId="47" borderId="14" applyNumberFormat="0" applyAlignment="0" applyProtection="0"/>
    <xf numFmtId="0" fontId="48" fillId="48" borderId="15" applyNumberFormat="0" applyAlignment="0" applyProtection="0"/>
    <xf numFmtId="0" fontId="64" fillId="48" borderId="15" applyNumberFormat="0" applyAlignment="0" applyProtection="0"/>
    <xf numFmtId="16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66" fillId="49" borderId="0" applyNumberFormat="0" applyBorder="0" applyAlignment="0" applyProtection="0"/>
    <xf numFmtId="0" fontId="51" fillId="0" borderId="16" applyNumberFormat="0" applyFill="0" applyAlignment="0" applyProtection="0"/>
    <xf numFmtId="0" fontId="67" fillId="0" borderId="16" applyNumberFormat="0" applyFill="0" applyAlignment="0" applyProtection="0"/>
    <xf numFmtId="0" fontId="52" fillId="0" borderId="17" applyNumberFormat="0" applyFill="0" applyAlignment="0" applyProtection="0"/>
    <xf numFmtId="0" fontId="68" fillId="0" borderId="17" applyNumberFormat="0" applyFill="0" applyAlignment="0" applyProtection="0"/>
    <xf numFmtId="0" fontId="53" fillId="0" borderId="18" applyNumberFormat="0" applyFill="0" applyAlignment="0" applyProtection="0"/>
    <xf numFmtId="0" fontId="6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50" borderId="14" applyNumberFormat="0" applyAlignment="0" applyProtection="0"/>
    <xf numFmtId="0" fontId="70" fillId="50" borderId="14" applyNumberFormat="0" applyAlignment="0" applyProtection="0"/>
    <xf numFmtId="0" fontId="55" fillId="0" borderId="19" applyNumberFormat="0" applyFill="0" applyAlignment="0" applyProtection="0"/>
    <xf numFmtId="0" fontId="71" fillId="0" borderId="19" applyNumberFormat="0" applyFill="0" applyAlignment="0" applyProtection="0"/>
    <xf numFmtId="0" fontId="56" fillId="51" borderId="0" applyNumberFormat="0" applyBorder="0" applyAlignment="0" applyProtection="0"/>
    <xf numFmtId="0" fontId="72" fillId="51" borderId="0" applyNumberFormat="0" applyBorder="0" applyAlignment="0" applyProtection="0"/>
    <xf numFmtId="0" fontId="45" fillId="0" borderId="0"/>
    <xf numFmtId="0" fontId="12" fillId="0" borderId="0"/>
    <xf numFmtId="0" fontId="15" fillId="0" borderId="0"/>
    <xf numFmtId="0" fontId="5" fillId="0" borderId="0"/>
    <xf numFmtId="0" fontId="12" fillId="0" borderId="0" applyNumberFormat="0" applyFont="0" applyFill="0" applyBorder="0" applyAlignment="0" applyProtection="0"/>
    <xf numFmtId="0" fontId="45" fillId="52" borderId="20" applyNumberFormat="0" applyFont="0" applyAlignment="0" applyProtection="0"/>
    <xf numFmtId="0" fontId="5" fillId="52" borderId="20" applyNumberFormat="0" applyFont="0" applyAlignment="0" applyProtection="0"/>
    <xf numFmtId="0" fontId="57" fillId="47" borderId="21" applyNumberFormat="0" applyAlignment="0" applyProtection="0"/>
    <xf numFmtId="0" fontId="73" fillId="47" borderId="21" applyNumberFormat="0" applyAlignment="0" applyProtection="0"/>
    <xf numFmtId="9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74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2" fillId="0" borderId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57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47" borderId="14" applyNumberFormat="0" applyAlignment="0" applyProtection="0"/>
    <xf numFmtId="0" fontId="48" fillId="48" borderId="15" applyNumberFormat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50" borderId="14" applyNumberFormat="0" applyAlignment="0" applyProtection="0"/>
    <xf numFmtId="0" fontId="55" fillId="0" borderId="19" applyNumberFormat="0" applyFill="0" applyAlignment="0" applyProtection="0"/>
    <xf numFmtId="0" fontId="56" fillId="51" borderId="0" applyNumberFormat="0" applyBorder="0" applyAlignment="0" applyProtection="0"/>
    <xf numFmtId="0" fontId="57" fillId="47" borderId="21" applyNumberFormat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9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5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5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5" fillId="55" borderId="0" applyNumberFormat="0" applyBorder="0" applyAlignment="0" applyProtection="0"/>
    <xf numFmtId="165" fontId="12" fillId="0" borderId="0" applyFont="0" applyFill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3" fillId="47" borderId="14" applyNumberFormat="0" applyAlignment="0" applyProtection="0"/>
    <xf numFmtId="0" fontId="70" fillId="50" borderId="14" applyNumberForma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5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5" fillId="0" borderId="0"/>
    <xf numFmtId="0" fontId="5" fillId="52" borderId="20" applyNumberFormat="0" applyFont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20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8" fillId="7" borderId="1" applyNumberFormat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5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2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76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5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8" fillId="7" borderId="1" applyNumberFormat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2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2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5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5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77" fillId="0" borderId="0"/>
    <xf numFmtId="0" fontId="12" fillId="0" borderId="0"/>
    <xf numFmtId="0" fontId="12" fillId="0" borderId="0"/>
    <xf numFmtId="9" fontId="77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5" fillId="0" borderId="0"/>
    <xf numFmtId="43" fontId="90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8" fillId="0" borderId="0" xfId="0" applyFont="1" applyAlignment="1">
      <alignment horizontal="center" wrapText="1"/>
    </xf>
    <xf numFmtId="49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/>
    <xf numFmtId="4" fontId="7" fillId="0" borderId="0" xfId="0" applyNumberFormat="1" applyFont="1"/>
    <xf numFmtId="0" fontId="10" fillId="0" borderId="0" xfId="0" applyFont="1"/>
    <xf numFmtId="0" fontId="19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10" fontId="35" fillId="0" borderId="0" xfId="40" applyNumberFormat="1" applyFont="1"/>
    <xf numFmtId="3" fontId="36" fillId="0" borderId="0" xfId="0" applyNumberFormat="1" applyFont="1"/>
    <xf numFmtId="3" fontId="13" fillId="0" borderId="0" xfId="0" applyNumberFormat="1" applyFont="1" applyFill="1" applyBorder="1" applyAlignment="1"/>
    <xf numFmtId="2" fontId="14" fillId="0" borderId="0" xfId="28" applyNumberFormat="1" applyFont="1" applyFill="1" applyBorder="1" applyAlignment="1">
      <alignment horizontal="right" wrapText="1"/>
    </xf>
    <xf numFmtId="3" fontId="14" fillId="0" borderId="0" xfId="28" applyNumberFormat="1" applyFont="1" applyFill="1" applyBorder="1" applyAlignment="1">
      <alignment horizontal="right" wrapText="1"/>
    </xf>
    <xf numFmtId="10" fontId="14" fillId="0" borderId="0" xfId="4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/>
    <xf numFmtId="3" fontId="36" fillId="29" borderId="0" xfId="0" applyNumberFormat="1" applyFont="1" applyFill="1" applyBorder="1"/>
    <xf numFmtId="0" fontId="38" fillId="0" borderId="11" xfId="0" applyFont="1" applyBorder="1" applyAlignment="1">
      <alignment wrapText="1"/>
    </xf>
    <xf numFmtId="0" fontId="0" fillId="0" borderId="0" xfId="0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42" fillId="0" borderId="0" xfId="0" applyFont="1" applyFill="1" applyBorder="1" applyAlignment="1">
      <alignment horizontal="centerContinuous" wrapText="1"/>
    </xf>
    <xf numFmtId="3" fontId="42" fillId="0" borderId="0" xfId="0" applyNumberFormat="1" applyFont="1" applyFill="1" applyBorder="1" applyAlignment="1">
      <alignment horizontal="centerContinuous"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/>
    <xf numFmtId="0" fontId="19" fillId="0" borderId="0" xfId="0" applyFont="1" applyFill="1" applyBorder="1" applyAlignment="1">
      <alignment horizontal="center" wrapText="1"/>
    </xf>
    <xf numFmtId="0" fontId="35" fillId="0" borderId="0" xfId="0" applyFont="1"/>
    <xf numFmtId="3" fontId="35" fillId="0" borderId="0" xfId="0" applyNumberFormat="1" applyFont="1"/>
    <xf numFmtId="0" fontId="19" fillId="0" borderId="0" xfId="0" applyFont="1" applyFill="1" applyBorder="1" applyAlignment="1">
      <alignment wrapText="1"/>
    </xf>
    <xf numFmtId="10" fontId="35" fillId="0" borderId="0" xfId="0" applyNumberFormat="1" applyFont="1"/>
    <xf numFmtId="0" fontId="42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41" fillId="0" borderId="0" xfId="0" applyFont="1" applyFill="1"/>
    <xf numFmtId="1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19" fillId="0" borderId="0" xfId="0" applyFont="1" applyFill="1" applyAlignment="1"/>
    <xf numFmtId="0" fontId="0" fillId="0" borderId="0" xfId="0"/>
    <xf numFmtId="0" fontId="19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3" fontId="13" fillId="0" borderId="0" xfId="0" applyNumberFormat="1" applyFont="1" applyFill="1" applyBorder="1" applyAlignment="1">
      <alignment horizontal="right"/>
    </xf>
    <xf numFmtId="0" fontId="16" fillId="24" borderId="10" xfId="0" applyFont="1" applyFill="1" applyBorder="1" applyAlignment="1">
      <alignment horizontal="left" wrapText="1"/>
    </xf>
    <xf numFmtId="0" fontId="16" fillId="24" borderId="10" xfId="0" applyFont="1" applyFill="1" applyBorder="1" applyAlignment="1">
      <alignment horizontal="center" wrapText="1"/>
    </xf>
    <xf numFmtId="0" fontId="6" fillId="27" borderId="10" xfId="0" applyFont="1" applyFill="1" applyBorder="1" applyAlignment="1">
      <alignment horizontal="left" wrapText="1"/>
    </xf>
    <xf numFmtId="3" fontId="40" fillId="27" borderId="10" xfId="0" applyNumberFormat="1" applyFont="1" applyFill="1" applyBorder="1"/>
    <xf numFmtId="0" fontId="6" fillId="28" borderId="10" xfId="0" applyFont="1" applyFill="1" applyBorder="1" applyAlignment="1">
      <alignment horizontal="left" wrapText="1"/>
    </xf>
    <xf numFmtId="3" fontId="40" fillId="28" borderId="10" xfId="0" applyNumberFormat="1" applyFont="1" applyFill="1" applyBorder="1"/>
    <xf numFmtId="10" fontId="40" fillId="27" borderId="13" xfId="40" applyNumberFormat="1" applyFont="1" applyFill="1" applyBorder="1"/>
    <xf numFmtId="10" fontId="40" fillId="28" borderId="13" xfId="40" applyNumberFormat="1" applyFont="1" applyFill="1" applyBorder="1"/>
    <xf numFmtId="3" fontId="17" fillId="27" borderId="10" xfId="0" applyNumberFormat="1" applyFont="1" applyFill="1" applyBorder="1"/>
    <xf numFmtId="10" fontId="17" fillId="27" borderId="13" xfId="40" applyNumberFormat="1" applyFont="1" applyFill="1" applyBorder="1"/>
    <xf numFmtId="3" fontId="17" fillId="28" borderId="10" xfId="0" applyNumberFormat="1" applyFont="1" applyFill="1" applyBorder="1"/>
    <xf numFmtId="10" fontId="17" fillId="28" borderId="13" xfId="40" applyNumberFormat="1" applyFont="1" applyFill="1" applyBorder="1"/>
    <xf numFmtId="0" fontId="16" fillId="24" borderId="13" xfId="0" applyFont="1" applyFill="1" applyBorder="1" applyAlignment="1">
      <alignment horizontal="center" wrapText="1"/>
    </xf>
    <xf numFmtId="3" fontId="6" fillId="27" borderId="10" xfId="0" applyNumberFormat="1" applyFont="1" applyFill="1" applyBorder="1"/>
    <xf numFmtId="3" fontId="6" fillId="28" borderId="10" xfId="0" applyNumberFormat="1" applyFont="1" applyFill="1" applyBorder="1"/>
    <xf numFmtId="0" fontId="6" fillId="25" borderId="10" xfId="0" applyFont="1" applyFill="1" applyBorder="1" applyAlignment="1">
      <alignment horizontal="left" wrapText="1"/>
    </xf>
    <xf numFmtId="3" fontId="6" fillId="25" borderId="10" xfId="0" applyNumberFormat="1" applyFont="1" applyFill="1" applyBorder="1"/>
    <xf numFmtId="4" fontId="6" fillId="25" borderId="10" xfId="0" applyNumberFormat="1" applyFont="1" applyFill="1" applyBorder="1"/>
    <xf numFmtId="14" fontId="6" fillId="25" borderId="10" xfId="0" applyNumberFormat="1" applyFont="1" applyFill="1" applyBorder="1"/>
    <xf numFmtId="10" fontId="6" fillId="25" borderId="10" xfId="40" applyNumberFormat="1" applyFont="1" applyFill="1" applyBorder="1"/>
    <xf numFmtId="14" fontId="6" fillId="26" borderId="10" xfId="0" applyNumberFormat="1" applyFont="1" applyFill="1" applyBorder="1"/>
    <xf numFmtId="10" fontId="6" fillId="26" borderId="10" xfId="40" applyNumberFormat="1" applyFont="1" applyFill="1" applyBorder="1"/>
    <xf numFmtId="0" fontId="16" fillId="61" borderId="10" xfId="0" applyFont="1" applyFill="1" applyBorder="1" applyAlignment="1">
      <alignment horizontal="left" wrapText="1"/>
    </xf>
    <xf numFmtId="0" fontId="16" fillId="61" borderId="10" xfId="0" applyFont="1" applyFill="1" applyBorder="1" applyAlignment="1">
      <alignment horizontal="center" wrapText="1"/>
    </xf>
    <xf numFmtId="3" fontId="16" fillId="61" borderId="10" xfId="0" applyNumberFormat="1" applyFont="1" applyFill="1" applyBorder="1"/>
    <xf numFmtId="4" fontId="6" fillId="26" borderId="10" xfId="0" applyNumberFormat="1" applyFont="1" applyFill="1" applyBorder="1"/>
    <xf numFmtId="49" fontId="40" fillId="27" borderId="10" xfId="0" applyNumberFormat="1" applyFont="1" applyFill="1" applyBorder="1"/>
    <xf numFmtId="49" fontId="40" fillId="27" borderId="10" xfId="0" applyNumberFormat="1" applyFont="1" applyFill="1" applyBorder="1" applyAlignment="1">
      <alignment horizontal="center" wrapText="1"/>
    </xf>
    <xf numFmtId="49" fontId="40" fillId="28" borderId="10" xfId="0" applyNumberFormat="1" applyFont="1" applyFill="1" applyBorder="1"/>
    <xf numFmtId="49" fontId="17" fillId="28" borderId="10" xfId="0" applyNumberFormat="1" applyFont="1" applyFill="1" applyBorder="1" applyAlignment="1">
      <alignment horizontal="center" wrapText="1"/>
    </xf>
    <xf numFmtId="49" fontId="17" fillId="27" borderId="10" xfId="0" applyNumberFormat="1" applyFont="1" applyFill="1" applyBorder="1" applyAlignment="1">
      <alignment horizontal="center" wrapText="1"/>
    </xf>
    <xf numFmtId="49" fontId="17" fillId="27" borderId="10" xfId="0" applyNumberFormat="1" applyFont="1" applyFill="1" applyBorder="1" applyAlignment="1">
      <alignment wrapText="1"/>
    </xf>
    <xf numFmtId="49" fontId="17" fillId="28" borderId="10" xfId="0" applyNumberFormat="1" applyFont="1" applyFill="1" applyBorder="1" applyAlignment="1">
      <alignment wrapText="1"/>
    </xf>
    <xf numFmtId="49" fontId="40" fillId="27" borderId="10" xfId="0" applyNumberFormat="1" applyFont="1" applyFill="1" applyBorder="1" applyAlignment="1"/>
    <xf numFmtId="3" fontId="40" fillId="27" borderId="10" xfId="0" applyNumberFormat="1" applyFont="1" applyFill="1" applyBorder="1" applyAlignment="1"/>
    <xf numFmtId="3" fontId="12" fillId="27" borderId="10" xfId="28" applyNumberFormat="1" applyFont="1" applyFill="1" applyBorder="1" applyAlignment="1">
      <alignment horizontal="right" wrapText="1"/>
    </xf>
    <xf numFmtId="10" fontId="12" fillId="27" borderId="10" xfId="40" applyNumberFormat="1" applyFont="1" applyFill="1" applyBorder="1" applyAlignment="1">
      <alignment horizontal="right" wrapText="1"/>
    </xf>
    <xf numFmtId="49" fontId="40" fillId="28" borderId="10" xfId="0" applyNumberFormat="1" applyFont="1" applyFill="1" applyBorder="1" applyAlignment="1"/>
    <xf numFmtId="3" fontId="40" fillId="28" borderId="10" xfId="0" applyNumberFormat="1" applyFont="1" applyFill="1" applyBorder="1" applyAlignment="1"/>
    <xf numFmtId="3" fontId="12" fillId="28" borderId="10" xfId="28" applyNumberFormat="1" applyFont="1" applyFill="1" applyBorder="1" applyAlignment="1">
      <alignment horizontal="right" wrapText="1"/>
    </xf>
    <xf numFmtId="10" fontId="12" fillId="28" borderId="10" xfId="40" applyNumberFormat="1" applyFont="1" applyFill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8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49" fontId="40" fillId="0" borderId="0" xfId="0" applyNumberFormat="1" applyFont="1" applyFill="1" applyBorder="1"/>
    <xf numFmtId="3" fontId="6" fillId="0" borderId="0" xfId="0" applyNumberFormat="1" applyFont="1"/>
    <xf numFmtId="49" fontId="16" fillId="24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Continuous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168" fontId="6" fillId="0" borderId="0" xfId="0" applyNumberFormat="1" applyFont="1" applyFill="1" applyBorder="1"/>
    <xf numFmtId="0" fontId="6" fillId="0" borderId="0" xfId="0" applyFont="1" applyFill="1" applyBorder="1"/>
    <xf numFmtId="49" fontId="6" fillId="27" borderId="1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49" fontId="6" fillId="28" borderId="10" xfId="0" applyNumberFormat="1" applyFont="1" applyFill="1" applyBorder="1"/>
    <xf numFmtId="49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168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6" fillId="61" borderId="10" xfId="0" applyNumberFormat="1" applyFont="1" applyFill="1" applyBorder="1" applyAlignment="1">
      <alignment horizontal="center" wrapText="1"/>
    </xf>
    <xf numFmtId="49" fontId="16" fillId="61" borderId="10" xfId="0" applyNumberFormat="1" applyFont="1" applyFill="1" applyBorder="1" applyAlignment="1">
      <alignment horizontal="left" wrapText="1"/>
    </xf>
    <xf numFmtId="49" fontId="48" fillId="61" borderId="10" xfId="0" applyNumberFormat="1" applyFont="1" applyFill="1" applyBorder="1" applyAlignment="1">
      <alignment horizontal="left" wrapText="1"/>
    </xf>
    <xf numFmtId="3" fontId="48" fillId="61" borderId="10" xfId="0" applyNumberFormat="1" applyFont="1" applyFill="1" applyBorder="1" applyAlignment="1">
      <alignment horizontal="left" wrapText="1"/>
    </xf>
    <xf numFmtId="49" fontId="16" fillId="61" borderId="10" xfId="0" applyNumberFormat="1" applyFont="1" applyFill="1" applyBorder="1" applyAlignment="1">
      <alignment horizontal="center" wrapText="1"/>
    </xf>
    <xf numFmtId="3" fontId="48" fillId="61" borderId="10" xfId="0" applyNumberFormat="1" applyFont="1" applyFill="1" applyBorder="1" applyAlignment="1">
      <alignment horizontal="right" wrapText="1"/>
    </xf>
    <xf numFmtId="3" fontId="6" fillId="27" borderId="10" xfId="44" applyNumberFormat="1" applyFont="1" applyFill="1" applyBorder="1"/>
    <xf numFmtId="10" fontId="6" fillId="27" borderId="10" xfId="40" applyNumberFormat="1" applyFont="1" applyFill="1" applyBorder="1"/>
    <xf numFmtId="3" fontId="6" fillId="28" borderId="10" xfId="44" applyNumberFormat="1" applyFont="1" applyFill="1" applyBorder="1"/>
    <xf numFmtId="10" fontId="6" fillId="28" borderId="10" xfId="40" applyNumberFormat="1" applyFont="1" applyFill="1" applyBorder="1"/>
    <xf numFmtId="3" fontId="48" fillId="61" borderId="10" xfId="0" applyNumberFormat="1" applyFont="1" applyFill="1" applyBorder="1"/>
    <xf numFmtId="49" fontId="6" fillId="27" borderId="10" xfId="44" applyNumberFormat="1" applyFont="1" applyFill="1" applyBorder="1"/>
    <xf numFmtId="49" fontId="6" fillId="28" borderId="10" xfId="44" applyNumberFormat="1" applyFont="1" applyFill="1" applyBorder="1"/>
    <xf numFmtId="49" fontId="6" fillId="28" borderId="10" xfId="49" applyNumberFormat="1" applyFont="1" applyFill="1" applyBorder="1"/>
    <xf numFmtId="49" fontId="6" fillId="27" borderId="10" xfId="44" applyNumberFormat="1" applyFont="1" applyFill="1" applyBorder="1" applyAlignment="1">
      <alignment wrapText="1"/>
    </xf>
    <xf numFmtId="14" fontId="10" fillId="0" borderId="0" xfId="0" applyNumberFormat="1" applyFont="1" applyFill="1" applyAlignment="1">
      <alignment horizontal="center"/>
    </xf>
    <xf numFmtId="14" fontId="0" fillId="0" borderId="0" xfId="0" applyNumberFormat="1"/>
    <xf numFmtId="14" fontId="4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49" fontId="0" fillId="0" borderId="0" xfId="0" applyNumberFormat="1"/>
    <xf numFmtId="49" fontId="40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left" wrapText="1"/>
    </xf>
    <xf numFmtId="49" fontId="41" fillId="0" borderId="0" xfId="0" applyNumberFormat="1" applyFont="1" applyFill="1" applyBorder="1"/>
    <xf numFmtId="49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Border="1" applyAlignment="1">
      <alignment wrapText="1"/>
    </xf>
    <xf numFmtId="49" fontId="40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9" fontId="43" fillId="0" borderId="0" xfId="0" applyNumberFormat="1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49" fontId="17" fillId="0" borderId="0" xfId="46" applyNumberFormat="1" applyFont="1" applyFill="1" applyBorder="1" applyAlignment="1">
      <alignment horizontal="right"/>
    </xf>
    <xf numFmtId="49" fontId="6" fillId="27" borderId="10" xfId="0" applyNumberFormat="1" applyFont="1" applyFill="1" applyBorder="1" applyAlignment="1">
      <alignment horizontal="left"/>
    </xf>
    <xf numFmtId="49" fontId="6" fillId="27" borderId="10" xfId="0" applyNumberFormat="1" applyFont="1" applyFill="1" applyBorder="1" applyAlignment="1">
      <alignment horizontal="center"/>
    </xf>
    <xf numFmtId="14" fontId="6" fillId="27" borderId="10" xfId="0" applyNumberFormat="1" applyFont="1" applyFill="1" applyBorder="1" applyAlignment="1">
      <alignment horizontal="center"/>
    </xf>
    <xf numFmtId="49" fontId="6" fillId="28" borderId="10" xfId="0" applyNumberFormat="1" applyFont="1" applyFill="1" applyBorder="1" applyAlignment="1">
      <alignment horizontal="center" wrapText="1"/>
    </xf>
    <xf numFmtId="14" fontId="6" fillId="28" borderId="10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14" fontId="6" fillId="0" borderId="0" xfId="0" applyNumberFormat="1" applyFont="1"/>
    <xf numFmtId="49" fontId="6" fillId="27" borderId="10" xfId="0" applyNumberFormat="1" applyFont="1" applyFill="1" applyBorder="1" applyAlignment="1">
      <alignment horizontal="center" wrapText="1"/>
    </xf>
    <xf numFmtId="14" fontId="6" fillId="27" borderId="10" xfId="0" applyNumberFormat="1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wrapText="1"/>
    </xf>
    <xf numFmtId="14" fontId="16" fillId="24" borderId="10" xfId="0" applyNumberFormat="1" applyFont="1" applyFill="1" applyBorder="1" applyAlignment="1">
      <alignment horizontal="center" wrapText="1"/>
    </xf>
    <xf numFmtId="49" fontId="6" fillId="28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81" fillId="0" borderId="0" xfId="0" applyFont="1"/>
    <xf numFmtId="0" fontId="83" fillId="0" borderId="0" xfId="0" applyFont="1"/>
    <xf numFmtId="4" fontId="42" fillId="0" borderId="0" xfId="0" applyNumberFormat="1" applyFont="1" applyFill="1" applyBorder="1" applyAlignment="1">
      <alignment horizontal="centerContinuous" wrapText="1"/>
    </xf>
    <xf numFmtId="4" fontId="38" fillId="0" borderId="0" xfId="0" applyNumberFormat="1" applyFont="1" applyFill="1" applyBorder="1" applyAlignment="1">
      <alignment vertical="center" wrapText="1"/>
    </xf>
    <xf numFmtId="4" fontId="16" fillId="61" borderId="10" xfId="0" applyNumberFormat="1" applyFont="1" applyFill="1" applyBorder="1" applyAlignment="1">
      <alignment horizontal="center" wrapText="1"/>
    </xf>
    <xf numFmtId="4" fontId="6" fillId="27" borderId="10" xfId="0" applyNumberFormat="1" applyFont="1" applyFill="1" applyBorder="1"/>
    <xf numFmtId="4" fontId="6" fillId="28" borderId="10" xfId="0" applyNumberFormat="1" applyFont="1" applyFill="1" applyBorder="1"/>
    <xf numFmtId="4" fontId="48" fillId="61" borderId="1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/>
    <xf numFmtId="4" fontId="38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6" fillId="29" borderId="0" xfId="0" applyFont="1" applyFill="1" applyBorder="1" applyAlignment="1">
      <alignment horizontal="center" wrapText="1"/>
    </xf>
    <xf numFmtId="3" fontId="6" fillId="29" borderId="0" xfId="0" applyNumberFormat="1" applyFont="1" applyFill="1" applyBorder="1"/>
    <xf numFmtId="3" fontId="16" fillId="29" borderId="0" xfId="0" applyNumberFormat="1" applyFont="1" applyFill="1" applyBorder="1"/>
    <xf numFmtId="0" fontId="16" fillId="61" borderId="24" xfId="0" applyFont="1" applyFill="1" applyBorder="1" applyAlignment="1">
      <alignment horizontal="center" wrapText="1"/>
    </xf>
    <xf numFmtId="3" fontId="6" fillId="25" borderId="24" xfId="0" applyNumberFormat="1" applyFont="1" applyFill="1" applyBorder="1"/>
    <xf numFmtId="3" fontId="16" fillId="61" borderId="24" xfId="0" applyNumberFormat="1" applyFont="1" applyFill="1" applyBorder="1"/>
    <xf numFmtId="0" fontId="89" fillId="29" borderId="23" xfId="0" applyFont="1" applyFill="1" applyBorder="1" applyAlignment="1">
      <alignment horizontal="center" wrapText="1"/>
    </xf>
    <xf numFmtId="3" fontId="89" fillId="29" borderId="23" xfId="0" applyNumberFormat="1" applyFont="1" applyFill="1" applyBorder="1" applyAlignment="1">
      <alignment horizontal="center" wrapText="1"/>
    </xf>
    <xf numFmtId="49" fontId="6" fillId="28" borderId="10" xfId="0" applyNumberFormat="1" applyFont="1" applyFill="1" applyBorder="1" applyAlignment="1">
      <alignment horizontal="left"/>
    </xf>
    <xf numFmtId="14" fontId="6" fillId="28" borderId="10" xfId="0" applyNumberFormat="1" applyFont="1" applyFill="1" applyBorder="1" applyAlignment="1">
      <alignment horizontal="center"/>
    </xf>
    <xf numFmtId="0" fontId="6" fillId="28" borderId="10" xfId="0" applyFont="1" applyFill="1" applyBorder="1" applyAlignment="1">
      <alignment wrapText="1"/>
    </xf>
    <xf numFmtId="3" fontId="6" fillId="28" borderId="24" xfId="0" applyNumberFormat="1" applyFont="1" applyFill="1" applyBorder="1"/>
    <xf numFmtId="0" fontId="6" fillId="27" borderId="10" xfId="0" applyFont="1" applyFill="1" applyBorder="1" applyAlignment="1">
      <alignment wrapText="1"/>
    </xf>
    <xf numFmtId="3" fontId="6" fillId="27" borderId="24" xfId="0" applyNumberFormat="1" applyFont="1" applyFill="1" applyBorder="1"/>
    <xf numFmtId="4" fontId="12" fillId="27" borderId="10" xfId="28" applyNumberFormat="1" applyFont="1" applyFill="1" applyBorder="1" applyAlignment="1">
      <alignment horizontal="right" wrapText="1"/>
    </xf>
    <xf numFmtId="4" fontId="12" fillId="28" borderId="10" xfId="28" applyNumberFormat="1" applyFont="1" applyFill="1" applyBorder="1" applyAlignment="1">
      <alignment horizontal="right" wrapText="1"/>
    </xf>
    <xf numFmtId="4" fontId="6" fillId="27" borderId="25" xfId="0" applyNumberFormat="1" applyFont="1" applyFill="1" applyBorder="1"/>
    <xf numFmtId="49" fontId="6" fillId="28" borderId="13" xfId="0" applyNumberFormat="1" applyFont="1" applyFill="1" applyBorder="1"/>
    <xf numFmtId="4" fontId="6" fillId="28" borderId="25" xfId="0" applyNumberFormat="1" applyFont="1" applyFill="1" applyBorder="1"/>
    <xf numFmtId="173" fontId="48" fillId="61" borderId="10" xfId="0" applyNumberFormat="1" applyFont="1" applyFill="1" applyBorder="1" applyAlignment="1">
      <alignment horizontal="right"/>
    </xf>
    <xf numFmtId="49" fontId="6" fillId="28" borderId="26" xfId="0" applyNumberFormat="1" applyFont="1" applyFill="1" applyBorder="1" applyAlignment="1">
      <alignment horizontal="left"/>
    </xf>
    <xf numFmtId="49" fontId="6" fillId="28" borderId="26" xfId="0" applyNumberFormat="1" applyFont="1" applyFill="1" applyBorder="1" applyAlignment="1">
      <alignment horizontal="center"/>
    </xf>
    <xf numFmtId="49" fontId="6" fillId="28" borderId="26" xfId="0" applyNumberFormat="1" applyFont="1" applyFill="1" applyBorder="1" applyAlignment="1">
      <alignment horizontal="center" wrapText="1"/>
    </xf>
    <xf numFmtId="49" fontId="17" fillId="28" borderId="26" xfId="0" applyNumberFormat="1" applyFont="1" applyFill="1" applyBorder="1" applyAlignment="1">
      <alignment horizontal="center" wrapText="1"/>
    </xf>
    <xf numFmtId="14" fontId="6" fillId="28" borderId="26" xfId="0" applyNumberFormat="1" applyFont="1" applyFill="1" applyBorder="1" applyAlignment="1">
      <alignment horizontal="center"/>
    </xf>
    <xf numFmtId="0" fontId="84" fillId="29" borderId="0" xfId="0" applyFont="1" applyFill="1" applyBorder="1" applyAlignment="1">
      <alignment horizontal="center" wrapText="1"/>
    </xf>
    <xf numFmtId="0" fontId="84" fillId="29" borderId="0" xfId="0" applyFont="1" applyFill="1" applyBorder="1" applyAlignment="1">
      <alignment wrapText="1"/>
    </xf>
    <xf numFmtId="3" fontId="82" fillId="29" borderId="0" xfId="0" applyNumberFormat="1" applyFont="1" applyFill="1" applyAlignment="1">
      <alignment horizontal="right" wrapText="1"/>
    </xf>
    <xf numFmtId="0" fontId="81" fillId="29" borderId="0" xfId="0" applyFont="1" applyFill="1"/>
    <xf numFmtId="3" fontId="82" fillId="29" borderId="0" xfId="0" applyNumberFormat="1" applyFont="1" applyFill="1" applyBorder="1"/>
    <xf numFmtId="3" fontId="85" fillId="29" borderId="0" xfId="0" applyNumberFormat="1" applyFont="1" applyFill="1" applyBorder="1"/>
    <xf numFmtId="0" fontId="0" fillId="29" borderId="0" xfId="0" applyFill="1"/>
    <xf numFmtId="0" fontId="86" fillId="29" borderId="0" xfId="0" applyFont="1" applyFill="1" applyBorder="1" applyAlignment="1">
      <alignment wrapText="1"/>
    </xf>
    <xf numFmtId="0" fontId="87" fillId="29" borderId="0" xfId="0" applyFont="1" applyFill="1" applyBorder="1"/>
    <xf numFmtId="0" fontId="88" fillId="29" borderId="0" xfId="0" applyFont="1" applyFill="1" applyBorder="1"/>
    <xf numFmtId="0" fontId="87" fillId="29" borderId="0" xfId="0" applyFont="1" applyFill="1" applyBorder="1" applyAlignment="1">
      <alignment wrapText="1"/>
    </xf>
    <xf numFmtId="3" fontId="88" fillId="29" borderId="0" xfId="0" applyNumberFormat="1" applyFont="1" applyFill="1" applyBorder="1"/>
    <xf numFmtId="10" fontId="88" fillId="29" borderId="0" xfId="40" applyNumberFormat="1" applyFont="1" applyFill="1" applyBorder="1"/>
    <xf numFmtId="3" fontId="7" fillId="0" borderId="0" xfId="0" applyNumberFormat="1" applyFont="1"/>
    <xf numFmtId="4" fontId="92" fillId="0" borderId="0" xfId="0" applyNumberFormat="1" applyFont="1"/>
    <xf numFmtId="49" fontId="6" fillId="27" borderId="13" xfId="0" applyNumberFormat="1" applyFont="1" applyFill="1" applyBorder="1"/>
    <xf numFmtId="49" fontId="93" fillId="29" borderId="0" xfId="0" applyNumberFormat="1" applyFont="1" applyFill="1" applyBorder="1"/>
    <xf numFmtId="0" fontId="95" fillId="0" borderId="0" xfId="0" applyFont="1"/>
    <xf numFmtId="0" fontId="94" fillId="29" borderId="0" xfId="0" applyFont="1" applyFill="1" applyBorder="1" applyAlignment="1">
      <alignment horizontal="center" wrapText="1"/>
    </xf>
    <xf numFmtId="0" fontId="93" fillId="29" borderId="0" xfId="0" applyFont="1" applyFill="1" applyBorder="1" applyAlignment="1">
      <alignment wrapText="1"/>
    </xf>
    <xf numFmtId="171" fontId="93" fillId="29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172" fontId="95" fillId="0" borderId="0" xfId="26688" applyNumberFormat="1" applyFont="1" applyBorder="1"/>
    <xf numFmtId="3" fontId="95" fillId="0" borderId="0" xfId="0" applyNumberFormat="1" applyFont="1"/>
    <xf numFmtId="17" fontId="95" fillId="0" borderId="0" xfId="0" quotePrefix="1" applyNumberFormat="1" applyFont="1"/>
    <xf numFmtId="4" fontId="95" fillId="0" borderId="0" xfId="0" applyNumberFormat="1" applyFont="1"/>
    <xf numFmtId="0" fontId="95" fillId="0" borderId="0" xfId="0" quotePrefix="1" applyFont="1"/>
    <xf numFmtId="0" fontId="96" fillId="29" borderId="0" xfId="0" applyFont="1" applyFill="1" applyBorder="1"/>
    <xf numFmtId="0" fontId="96" fillId="29" borderId="0" xfId="0" applyFont="1" applyFill="1" applyBorder="1" applyAlignment="1">
      <alignment horizontal="left" wrapText="1"/>
    </xf>
    <xf numFmtId="171" fontId="95" fillId="29" borderId="0" xfId="0" applyNumberFormat="1" applyFont="1" applyFill="1" applyBorder="1"/>
    <xf numFmtId="0" fontId="95" fillId="29" borderId="0" xfId="0" applyFont="1" applyFill="1" applyBorder="1"/>
    <xf numFmtId="4" fontId="95" fillId="29" borderId="0" xfId="0" applyNumberFormat="1" applyFont="1" applyFill="1" applyBorder="1"/>
    <xf numFmtId="17" fontId="95" fillId="29" borderId="0" xfId="0" quotePrefix="1" applyNumberFormat="1" applyFont="1" applyFill="1" applyBorder="1"/>
    <xf numFmtId="0" fontId="95" fillId="29" borderId="0" xfId="0" applyFont="1" applyFill="1" applyBorder="1" applyAlignment="1">
      <alignment horizontal="left" wrapText="1"/>
    </xf>
    <xf numFmtId="3" fontId="95" fillId="29" borderId="0" xfId="0" applyNumberFormat="1" applyFont="1" applyFill="1" applyBorder="1"/>
    <xf numFmtId="49" fontId="6" fillId="28" borderId="27" xfId="0" applyNumberFormat="1" applyFont="1" applyFill="1" applyBorder="1" applyAlignment="1">
      <alignment horizontal="left"/>
    </xf>
    <xf numFmtId="49" fontId="6" fillId="28" borderId="27" xfId="0" applyNumberFormat="1" applyFont="1" applyFill="1" applyBorder="1" applyAlignment="1">
      <alignment horizontal="center"/>
    </xf>
    <xf numFmtId="49" fontId="6" fillId="28" borderId="27" xfId="0" applyNumberFormat="1" applyFont="1" applyFill="1" applyBorder="1" applyAlignment="1">
      <alignment horizontal="center" wrapText="1"/>
    </xf>
    <xf numFmtId="49" fontId="17" fillId="28" borderId="27" xfId="0" applyNumberFormat="1" applyFont="1" applyFill="1" applyBorder="1" applyAlignment="1">
      <alignment horizontal="center" wrapText="1"/>
    </xf>
    <xf numFmtId="14" fontId="6" fillId="28" borderId="27" xfId="0" applyNumberFormat="1" applyFont="1" applyFill="1" applyBorder="1" applyAlignment="1">
      <alignment horizontal="center"/>
    </xf>
    <xf numFmtId="49" fontId="6" fillId="0" borderId="0" xfId="46" applyNumberFormat="1" applyFont="1" applyFill="1" applyBorder="1" applyAlignment="1">
      <alignment horizontal="right"/>
    </xf>
    <xf numFmtId="14" fontId="88" fillId="29" borderId="0" xfId="0" applyNumberFormat="1" applyFont="1" applyFill="1" applyBorder="1"/>
    <xf numFmtId="14" fontId="0" fillId="0" borderId="0" xfId="0" applyNumberFormat="1" applyFill="1"/>
    <xf numFmtId="0" fontId="97" fillId="0" borderId="0" xfId="0" applyFont="1" applyAlignment="1">
      <alignment wrapText="1"/>
    </xf>
    <xf numFmtId="166" fontId="92" fillId="0" borderId="0" xfId="0" applyNumberFormat="1" applyFont="1" applyBorder="1"/>
    <xf numFmtId="0" fontId="45" fillId="0" borderId="0" xfId="0" applyFont="1"/>
    <xf numFmtId="3" fontId="45" fillId="29" borderId="0" xfId="0" applyNumberFormat="1" applyFont="1" applyFill="1" applyBorder="1"/>
    <xf numFmtId="0" fontId="97" fillId="0" borderId="0" xfId="0" applyFont="1" applyAlignment="1">
      <alignment horizontal="center" wrapText="1"/>
    </xf>
    <xf numFmtId="14" fontId="98" fillId="29" borderId="23" xfId="0" applyNumberFormat="1" applyFont="1" applyFill="1" applyBorder="1" applyAlignment="1">
      <alignment horizontal="center" wrapText="1"/>
    </xf>
    <xf numFmtId="14" fontId="45" fillId="0" borderId="0" xfId="0" applyNumberFormat="1" applyFont="1"/>
    <xf numFmtId="3" fontId="9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3" fontId="59" fillId="61" borderId="10" xfId="0" applyNumberFormat="1" applyFont="1" applyFill="1" applyBorder="1" applyAlignment="1">
      <alignment horizontal="center" wrapText="1"/>
    </xf>
    <xf numFmtId="3" fontId="45" fillId="27" borderId="10" xfId="0" applyNumberFormat="1" applyFont="1" applyFill="1" applyBorder="1"/>
    <xf numFmtId="3" fontId="45" fillId="28" borderId="10" xfId="0" applyNumberFormat="1" applyFont="1" applyFill="1" applyBorder="1"/>
    <xf numFmtId="3" fontId="59" fillId="61" borderId="10" xfId="0" applyNumberFormat="1" applyFont="1" applyFill="1" applyBorder="1" applyAlignment="1">
      <alignment horizontal="right" wrapText="1"/>
    </xf>
    <xf numFmtId="3" fontId="45" fillId="0" borderId="0" xfId="0" applyNumberFormat="1" applyFont="1"/>
    <xf numFmtId="3" fontId="59" fillId="0" borderId="0" xfId="0" applyNumberFormat="1" applyFont="1" applyFill="1" applyBorder="1" applyAlignment="1">
      <alignment wrapText="1"/>
    </xf>
    <xf numFmtId="3" fontId="59" fillId="0" borderId="0" xfId="0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 horizontal="right"/>
    </xf>
    <xf numFmtId="168" fontId="98" fillId="0" borderId="0" xfId="0" applyNumberFormat="1" applyFont="1" applyFill="1" applyBorder="1"/>
    <xf numFmtId="0" fontId="98" fillId="0" borderId="0" xfId="0" applyFont="1" applyFill="1" applyBorder="1"/>
    <xf numFmtId="3" fontId="98" fillId="0" borderId="0" xfId="0" applyNumberFormat="1" applyFont="1" applyFill="1" applyBorder="1"/>
    <xf numFmtId="0" fontId="100" fillId="29" borderId="0" xfId="0" applyFont="1" applyFill="1" applyBorder="1" applyAlignment="1">
      <alignment wrapText="1"/>
    </xf>
    <xf numFmtId="0" fontId="45" fillId="29" borderId="0" xfId="0" applyFont="1" applyFill="1" applyBorder="1"/>
    <xf numFmtId="0" fontId="59" fillId="29" borderId="0" xfId="0" applyFont="1" applyFill="1" applyBorder="1" applyAlignment="1">
      <alignment wrapText="1"/>
    </xf>
    <xf numFmtId="0" fontId="101" fillId="29" borderId="0" xfId="0" applyFont="1" applyFill="1" applyBorder="1" applyAlignment="1">
      <alignment horizontal="center" wrapText="1"/>
    </xf>
    <xf numFmtId="171" fontId="45" fillId="29" borderId="0" xfId="0" applyNumberFormat="1" applyFont="1" applyFill="1" applyBorder="1"/>
    <xf numFmtId="4" fontId="45" fillId="29" borderId="0" xfId="0" applyNumberFormat="1" applyFont="1" applyFill="1" applyBorder="1"/>
    <xf numFmtId="0" fontId="59" fillId="0" borderId="0" xfId="0" applyFont="1"/>
    <xf numFmtId="0" fontId="45" fillId="0" borderId="0" xfId="0" applyFont="1" applyFill="1"/>
    <xf numFmtId="49" fontId="92" fillId="29" borderId="0" xfId="0" applyNumberFormat="1" applyFont="1" applyFill="1" applyBorder="1"/>
    <xf numFmtId="3" fontId="102" fillId="29" borderId="0" xfId="0" applyNumberFormat="1" applyFont="1" applyFill="1" applyBorder="1"/>
    <xf numFmtId="14" fontId="6" fillId="29" borderId="0" xfId="0" applyNumberFormat="1" applyFont="1" applyFill="1" applyBorder="1"/>
    <xf numFmtId="14" fontId="6" fillId="27" borderId="10" xfId="0" applyNumberFormat="1" applyFont="1" applyFill="1" applyBorder="1"/>
    <xf numFmtId="174" fontId="45" fillId="29" borderId="0" xfId="0" applyNumberFormat="1" applyFont="1" applyFill="1" applyBorder="1"/>
    <xf numFmtId="174" fontId="45" fillId="0" borderId="0" xfId="0" applyNumberFormat="1" applyFont="1"/>
    <xf numFmtId="174" fontId="45" fillId="27" borderId="10" xfId="0" applyNumberFormat="1" applyFont="1" applyFill="1" applyBorder="1"/>
    <xf numFmtId="174" fontId="45" fillId="0" borderId="0" xfId="0" applyNumberFormat="1" applyFont="1" applyFill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6" fillId="28" borderId="10" xfId="0" applyNumberFormat="1" applyFont="1" applyFill="1" applyBorder="1" applyAlignment="1">
      <alignment horizontal="center" wrapText="1"/>
    </xf>
    <xf numFmtId="0" fontId="88" fillId="29" borderId="0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0" applyNumberFormat="1"/>
    <xf numFmtId="0" fontId="0" fillId="0" borderId="0" xfId="0" applyAlignment="1">
      <alignment horizontal="right"/>
    </xf>
    <xf numFmtId="4" fontId="103" fillId="0" borderId="0" xfId="0" applyNumberFormat="1" applyFont="1" applyAlignment="1">
      <alignment vertical="center"/>
    </xf>
    <xf numFmtId="0" fontId="103" fillId="62" borderId="28" xfId="0" applyFont="1" applyFill="1" applyBorder="1" applyAlignment="1">
      <alignment vertical="center" wrapText="1"/>
    </xf>
    <xf numFmtId="3" fontId="103" fillId="0" borderId="0" xfId="0" applyNumberFormat="1" applyFont="1" applyAlignment="1">
      <alignment vertical="center"/>
    </xf>
    <xf numFmtId="43" fontId="10" fillId="0" borderId="0" xfId="26688" applyFont="1"/>
    <xf numFmtId="0" fontId="45" fillId="0" borderId="29" xfId="0" applyFont="1" applyBorder="1"/>
    <xf numFmtId="0" fontId="6" fillId="0" borderId="29" xfId="0" applyFont="1" applyBorder="1"/>
    <xf numFmtId="3" fontId="45" fillId="0" borderId="29" xfId="0" applyNumberFormat="1" applyFont="1" applyBorder="1"/>
    <xf numFmtId="3" fontId="0" fillId="0" borderId="29" xfId="0" applyNumberFormat="1" applyBorder="1"/>
    <xf numFmtId="0" fontId="3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94" fillId="29" borderId="0" xfId="0" applyFont="1" applyFill="1" applyBorder="1" applyAlignment="1">
      <alignment horizontal="center" wrapText="1"/>
    </xf>
    <xf numFmtId="0" fontId="94" fillId="29" borderId="0" xfId="0" applyFont="1" applyFill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4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wrapText="1"/>
    </xf>
    <xf numFmtId="0" fontId="6" fillId="29" borderId="0" xfId="0" applyFont="1" applyFill="1"/>
  </cellXfs>
  <cellStyles count="2669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/>
    <cellStyle name="60% - Accent1 2 2" xfId="175"/>
    <cellStyle name="60% - Accent1 3" xfId="95"/>
    <cellStyle name="60% - Accent2 2" xfId="98"/>
    <cellStyle name="60% - Accent2 2 2" xfId="176"/>
    <cellStyle name="60% - Accent2 3" xfId="97"/>
    <cellStyle name="60% - Accent3 2" xfId="99"/>
    <cellStyle name="60% - Accent3 2 2" xfId="177"/>
    <cellStyle name="60% - Accent3 3" xfId="100"/>
    <cellStyle name="60% - Accent4 2" xfId="101"/>
    <cellStyle name="60% - Accent4 2 2" xfId="178"/>
    <cellStyle name="60% - Accent4 3" xfId="102"/>
    <cellStyle name="60% - Accent5 2" xfId="104"/>
    <cellStyle name="60% - Accent5 2 2" xfId="179"/>
    <cellStyle name="60% - Accent5 3" xfId="103"/>
    <cellStyle name="60% - Accent6 2" xfId="105"/>
    <cellStyle name="60% - Accent6 2 2" xfId="180"/>
    <cellStyle name="60% - Accent6 3" xfId="106"/>
    <cellStyle name="Accent1 2" xfId="108"/>
    <cellStyle name="Accent1 2 2" xfId="181"/>
    <cellStyle name="Accent1 3" xfId="107"/>
    <cellStyle name="Accent2 2" xfId="110"/>
    <cellStyle name="Accent2 2 2" xfId="182"/>
    <cellStyle name="Accent2 3" xfId="109"/>
    <cellStyle name="Accent3 2" xfId="112"/>
    <cellStyle name="Accent3 2 2" xfId="183"/>
    <cellStyle name="Accent3 3" xfId="111"/>
    <cellStyle name="Accent4 2" xfId="114"/>
    <cellStyle name="Accent4 2 2" xfId="184"/>
    <cellStyle name="Accent4 3" xfId="113"/>
    <cellStyle name="Accent5 2" xfId="116"/>
    <cellStyle name="Accent5 2 2" xfId="185"/>
    <cellStyle name="Accent5 3" xfId="115"/>
    <cellStyle name="Accent6 2" xfId="118"/>
    <cellStyle name="Accent6 2 2" xfId="186"/>
    <cellStyle name="Accent6 3" xfId="117"/>
    <cellStyle name="Bad 2" xfId="120"/>
    <cellStyle name="Bad 2 2" xfId="187"/>
    <cellStyle name="Bad 3" xfId="119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5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 17" xfId="614"/>
    <cellStyle name="Currency 17 2" xfId="1958"/>
    <cellStyle name="Currency 17 3" xfId="4684"/>
    <cellStyle name="Currency 2" xfId="46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Dobro" xfId="30" builtinId="26" customBuiltin="1"/>
    <cellStyle name="Explanatory Text 2" xfId="127"/>
    <cellStyle name="Explanatory Text 2 2" xfId="190"/>
    <cellStyle name="Explanatory Text 3" xfId="126"/>
    <cellStyle name="Good 2" xfId="129"/>
    <cellStyle name="Good 2 2" xfId="191"/>
    <cellStyle name="Good 3" xfId="128"/>
    <cellStyle name="Heading 1 2" xfId="131"/>
    <cellStyle name="Heading 1 2 2" xfId="192"/>
    <cellStyle name="Heading 1 3" xfId="130"/>
    <cellStyle name="Heading 2 2" xfId="133"/>
    <cellStyle name="Heading 2 2 2" xfId="193"/>
    <cellStyle name="Heading 2 3" xfId="132"/>
    <cellStyle name="Heading 3 2" xfId="135"/>
    <cellStyle name="Heading 3 2 2" xfId="194"/>
    <cellStyle name="Heading 3 3" xfId="134"/>
    <cellStyle name="Heading 4 2" xfId="137"/>
    <cellStyle name="Heading 4 2 2" xfId="195"/>
    <cellStyle name="Heading 4 3" xfId="136"/>
    <cellStyle name="Hyperlink 2" xfId="47"/>
    <cellStyle name="Hyperlink 2 2" xfId="374"/>
    <cellStyle name="Hyperlink 2 3" xfId="66"/>
    <cellStyle name="Hyperlink 3" xfId="51"/>
    <cellStyle name="Hyperlink 3 2" xfId="278"/>
    <cellStyle name="Hyperlink 4" xfId="57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Izhod" xfId="39" builtinId="21" customBuiltin="1"/>
    <cellStyle name="Linked Cell 2" xfId="141"/>
    <cellStyle name="Linked Cell 2 2" xfId="197"/>
    <cellStyle name="Linked Cell 3" xfId="140"/>
    <cellStyle name="Naslov" xfId="41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/>
    <cellStyle name="Neutral 2 2" xfId="198"/>
    <cellStyle name="Neutral 3" xfId="142"/>
    <cellStyle name="Nevtralno" xfId="37" builtinId="28" customBuiltin="1"/>
    <cellStyle name="Normal 10" xfId="26680"/>
    <cellStyle name="Normal 11" xfId="26689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19" xfId="26690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20" xfId="26691"/>
    <cellStyle name="Normal 21" xfId="26692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4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rmal_PrometClani_Sbulb_292" xfId="49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dstotek" xfId="40" builtinId="5"/>
    <cellStyle name="Opomba" xfId="38" builtinId="10" customBuiltin="1"/>
    <cellStyle name="Opozorilo" xfId="43" builtinId="11" customBuiltin="1"/>
    <cellStyle name="Output 2" xfId="152"/>
    <cellStyle name="Output 2 2" xfId="199"/>
    <cellStyle name="Output 3" xfId="151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8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6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/>
    <cellStyle name="Title 2" xfId="154"/>
    <cellStyle name="Total 2" xfId="156"/>
    <cellStyle name="Total 2 2" xfId="200"/>
    <cellStyle name="Total 3" xfId="155"/>
    <cellStyle name="Valuta" xfId="28" builtinId="4"/>
    <cellStyle name="Vejica" xfId="26688" builtinId="3"/>
    <cellStyle name="Vnos" xfId="35" builtinId="20" customBuiltin="1"/>
    <cellStyle name="Vsota" xfId="42" builtinId="25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30-4BFE-BD98-E1BA7B9C6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621128"/>
        <c:axId val="499629360"/>
      </c:lineChart>
      <c:catAx>
        <c:axId val="4996211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936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9962936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11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7513366094259655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Turnover'!$K$29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'Promet, Turnover'!$J$30:$J$36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'Promet, Turnover'!$K$30:$K$36</c:f>
              <c:numCache>
                <c:formatCode>#,##0.0</c:formatCode>
                <c:ptCount val="7"/>
                <c:pt idx="0">
                  <c:v>485.76417385000002</c:v>
                </c:pt>
                <c:pt idx="1">
                  <c:v>288.01016047000002</c:v>
                </c:pt>
                <c:pt idx="2">
                  <c:v>344.72834672000005</c:v>
                </c:pt>
                <c:pt idx="3">
                  <c:v>270.16259337000002</c:v>
                </c:pt>
                <c:pt idx="4">
                  <c:v>274.96930750999996</c:v>
                </c:pt>
                <c:pt idx="5">
                  <c:v>375.33803692000004</c:v>
                </c:pt>
                <c:pt idx="6">
                  <c:v>268.65288581999999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B-4E49-9B15-5E7D9C2F0C99}"/>
            </c:ext>
          </c:extLst>
        </c:ser>
        <c:ser>
          <c:idx val="3"/>
          <c:order val="1"/>
          <c:tx>
            <c:strRef>
              <c:f>'Promet, Turnover'!$L$29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numRef>
              <c:f>'Promet, Turnover'!$J$30:$J$36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'Promet, Turnover'!$L$30:$L$36</c:f>
              <c:numCache>
                <c:formatCode>#,##0.0</c:formatCode>
                <c:ptCount val="7"/>
                <c:pt idx="0">
                  <c:v>208.53001</c:v>
                </c:pt>
                <c:pt idx="1">
                  <c:v>57.592095999999998</c:v>
                </c:pt>
                <c:pt idx="2">
                  <c:v>25.475994</c:v>
                </c:pt>
                <c:pt idx="3">
                  <c:v>16.944554</c:v>
                </c:pt>
                <c:pt idx="4">
                  <c:v>14.128408</c:v>
                </c:pt>
                <c:pt idx="5">
                  <c:v>155.61047500000001</c:v>
                </c:pt>
                <c:pt idx="6">
                  <c:v>40.914718999999998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B-4E49-9B15-5E7D9C2F0C99}"/>
            </c:ext>
          </c:extLst>
        </c:ser>
        <c:ser>
          <c:idx val="0"/>
          <c:order val="2"/>
          <c:tx>
            <c:strRef>
              <c:f>'Promet, Turnover'!$M$29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numRef>
              <c:f>'Promet, Turnover'!$J$30:$J$36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'Promet, Turnover'!$M$30:$M$36</c:f>
              <c:numCache>
                <c:formatCode>#,##0.0</c:formatCode>
                <c:ptCount val="7"/>
                <c:pt idx="0">
                  <c:v>25.515641590000001</c:v>
                </c:pt>
                <c:pt idx="1">
                  <c:v>15.18966743</c:v>
                </c:pt>
                <c:pt idx="2">
                  <c:v>24.271761980000001</c:v>
                </c:pt>
                <c:pt idx="3">
                  <c:v>15.759049989999999</c:v>
                </c:pt>
                <c:pt idx="4">
                  <c:v>10.290980359999999</c:v>
                </c:pt>
                <c:pt idx="5">
                  <c:v>77.115884319999992</c:v>
                </c:pt>
                <c:pt idx="6">
                  <c:v>24.09950431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B-4E49-9B15-5E7D9C2F0C99}"/>
            </c:ext>
          </c:extLst>
        </c:ser>
        <c:ser>
          <c:idx val="1"/>
          <c:order val="3"/>
          <c:tx>
            <c:strRef>
              <c:f>'Promet, Turnover'!$N$28:$N$29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numRef>
              <c:f>'Promet, Turnover'!$J$30:$J$36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'Promet, Turnover'!$N$30:$N$36</c:f>
              <c:numCache>
                <c:formatCode>#,##0.0</c:formatCode>
                <c:ptCount val="7"/>
                <c:pt idx="0">
                  <c:v>156.34445500000001</c:v>
                </c:pt>
                <c:pt idx="1">
                  <c:v>108.902647</c:v>
                </c:pt>
                <c:pt idx="2">
                  <c:v>59.579776000000003</c:v>
                </c:pt>
                <c:pt idx="3">
                  <c:v>55.393335999999998</c:v>
                </c:pt>
                <c:pt idx="4">
                  <c:v>86.078935000000001</c:v>
                </c:pt>
                <c:pt idx="5">
                  <c:v>69.033092999999994</c:v>
                </c:pt>
                <c:pt idx="6">
                  <c:v>55.882966000000003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B-4E49-9B15-5E7D9C2F0C99}"/>
            </c:ext>
          </c:extLst>
        </c:ser>
        <c:ser>
          <c:idx val="4"/>
          <c:order val="4"/>
          <c:tx>
            <c:strRef>
              <c:f>'Promet, Turnover'!$O$28:$O$29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numRef>
              <c:f>'Promet, Turnover'!$J$30:$J$36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'Promet, Turnover'!$O$30:$O$36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6.7391000000000006E-2</c:v>
                </c:pt>
                <c:pt idx="4">
                  <c:v>3.96E-3</c:v>
                </c:pt>
                <c:pt idx="5">
                  <c:v>0.1695036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B-4E49-9B15-5E7D9C2F0C99}"/>
            </c:ext>
          </c:extLst>
        </c:ser>
        <c:ser>
          <c:idx val="5"/>
          <c:order val="5"/>
          <c:tx>
            <c:strRef>
              <c:f>'Promet, Turnover'!$P$28:$P$29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numRef>
              <c:f>'Promet, Turnover'!$J$30:$J$36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'Promet, Turnover'!$P$30:$P$36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0.2698702</c:v>
                </c:pt>
                <c:pt idx="4">
                  <c:v>4.5173247199999995</c:v>
                </c:pt>
                <c:pt idx="5">
                  <c:v>9.0533348</c:v>
                </c:pt>
                <c:pt idx="6">
                  <c:v>3.5125366000000002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5B-4E49-9B15-5E7D9C2F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89672"/>
        <c:axId val="494481048"/>
      </c:barChart>
      <c:catAx>
        <c:axId val="49448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sl-SI"/>
          </a:p>
        </c:txPr>
        <c:crossAx val="494481048"/>
        <c:crosses val="autoZero"/>
        <c:auto val="1"/>
        <c:lblAlgn val="ctr"/>
        <c:lblOffset val="100"/>
        <c:noMultiLvlLbl val="0"/>
      </c:catAx>
      <c:valAx>
        <c:axId val="494481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94489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299012094831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Capitalisation'!$I$28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numRef>
              <c:f>'Kapitalizacija, Capitalisation'!$H$29:$H$35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'Kapitalizacija, Capitalisation'!$I$29:$I$35</c:f>
              <c:numCache>
                <c:formatCode>#,##0.0</c:formatCode>
                <c:ptCount val="7"/>
                <c:pt idx="0">
                  <c:v>5247.5374785499998</c:v>
                </c:pt>
                <c:pt idx="1">
                  <c:v>4713.8960174399999</c:v>
                </c:pt>
                <c:pt idx="2">
                  <c:v>3696.0519810100004</c:v>
                </c:pt>
                <c:pt idx="3">
                  <c:v>3991.7185899199999</c:v>
                </c:pt>
                <c:pt idx="4">
                  <c:v>4487.49057404</c:v>
                </c:pt>
                <c:pt idx="5">
                  <c:v>5217.0880887700005</c:v>
                </c:pt>
                <c:pt idx="6">
                  <c:v>4848.9653450200003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4-493F-846F-10B1D83E323C}"/>
            </c:ext>
          </c:extLst>
        </c:ser>
        <c:ser>
          <c:idx val="1"/>
          <c:order val="1"/>
          <c:tx>
            <c:strRef>
              <c:f>'Kapitalizacija, Capitalisation'!$J$28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numRef>
              <c:f>'Kapitalizacija, Capitalisation'!$H$29:$H$35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'Kapitalizacija, Capitalisation'!$J$29:$J$35</c:f>
              <c:numCache>
                <c:formatCode>#,##0.0</c:formatCode>
                <c:ptCount val="7"/>
                <c:pt idx="0">
                  <c:v>2206.9251649600001</c:v>
                </c:pt>
                <c:pt idx="1">
                  <c:v>1498.4846840799999</c:v>
                </c:pt>
                <c:pt idx="2">
                  <c:v>578.18791920000001</c:v>
                </c:pt>
                <c:pt idx="3">
                  <c:v>317.84056314999998</c:v>
                </c:pt>
                <c:pt idx="4">
                  <c:v>234.91357889</c:v>
                </c:pt>
                <c:pt idx="5">
                  <c:v>580.92312351999999</c:v>
                </c:pt>
                <c:pt idx="6">
                  <c:v>413.93541185999999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4-493F-846F-10B1D83E323C}"/>
            </c:ext>
          </c:extLst>
        </c:ser>
        <c:ser>
          <c:idx val="2"/>
          <c:order val="2"/>
          <c:tx>
            <c:strRef>
              <c:f>'Kapitalizacija, Capitalisation'!$K$28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numRef>
              <c:f>'Kapitalizacija, Capitalisation'!$H$29:$H$35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'Kapitalizacija, Capitalisation'!$K$29:$K$35</c:f>
              <c:numCache>
                <c:formatCode>#,##0.0</c:formatCode>
                <c:ptCount val="7"/>
                <c:pt idx="0">
                  <c:v>1007.7554436</c:v>
                </c:pt>
                <c:pt idx="1">
                  <c:v>815.51143411999999</c:v>
                </c:pt>
                <c:pt idx="2">
                  <c:v>598.57273476</c:v>
                </c:pt>
                <c:pt idx="3">
                  <c:v>601.60722800999997</c:v>
                </c:pt>
                <c:pt idx="4">
                  <c:v>450.70517057000001</c:v>
                </c:pt>
                <c:pt idx="5">
                  <c:v>416.02555820999999</c:v>
                </c:pt>
                <c:pt idx="6">
                  <c:v>260.32353196999998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4-493F-846F-10B1D83E323C}"/>
            </c:ext>
          </c:extLst>
        </c:ser>
        <c:ser>
          <c:idx val="3"/>
          <c:order val="3"/>
          <c:tx>
            <c:strRef>
              <c:f>'Kapitalizacija, Capitalisation'!$L$27:$L$28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numRef>
              <c:f>'Kapitalizacija, Capitalisation'!$H$29:$H$35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'Kapitalizacija, Capitalisation'!$L$29:$L$35</c:f>
              <c:numCache>
                <c:formatCode>#,##0.0</c:formatCode>
                <c:ptCount val="7"/>
                <c:pt idx="0">
                  <c:v>10738.705087509999</c:v>
                </c:pt>
                <c:pt idx="1">
                  <c:v>13104.824984299999</c:v>
                </c:pt>
                <c:pt idx="2">
                  <c:v>14379.265866350001</c:v>
                </c:pt>
                <c:pt idx="3">
                  <c:v>12666.93708478</c:v>
                </c:pt>
                <c:pt idx="4">
                  <c:v>13901.488775989999</c:v>
                </c:pt>
                <c:pt idx="5">
                  <c:v>17520.162406700001</c:v>
                </c:pt>
                <c:pt idx="6">
                  <c:v>18645.354791409998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B4-493F-846F-10B1D83E3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80264"/>
        <c:axId val="494475168"/>
      </c:barChart>
      <c:dateAx>
        <c:axId val="4944802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94475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94475168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94480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43656829741593"/>
          <c:y val="0.88425307187710744"/>
          <c:w val="0.64293311082765081"/>
          <c:h val="0.11355260507439943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55B9-492F-8067-DF3432B5A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22696"/>
        <c:axId val="499621520"/>
      </c:barChart>
      <c:catAx>
        <c:axId val="49962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62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2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DF-4322-8394-DE4937A96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623088"/>
        <c:axId val="499630144"/>
      </c:lineChart>
      <c:catAx>
        <c:axId val="49962308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301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996301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308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505B-463D-93C6-640EAB69E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26616"/>
        <c:axId val="499627008"/>
      </c:barChart>
      <c:catAx>
        <c:axId val="49962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6270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2661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FA-47A3-A736-D602C9972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633280"/>
        <c:axId val="499631320"/>
      </c:lineChart>
      <c:catAx>
        <c:axId val="4996332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3132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9963132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332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A5F1-4A5F-88C9-406BF327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33672"/>
        <c:axId val="499632888"/>
      </c:barChart>
      <c:catAx>
        <c:axId val="49963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32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632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99633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0-4E92-9FE0-779A8C424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6120"/>
        <c:axId val="4656512"/>
      </c:lineChart>
      <c:catAx>
        <c:axId val="4656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6565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6565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65612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4-40EA-84D4-BDF7FFD76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768"/>
        <c:axId val="4650240"/>
      </c:barChart>
      <c:catAx>
        <c:axId val="465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6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024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653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775790611312904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page'!$I$37:$I$288</c:f>
              <c:numCache>
                <c:formatCode>m/d/yyyy</c:formatCode>
                <c:ptCount val="252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42101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42122</c:v>
                </c:pt>
                <c:pt idx="80">
                  <c:v>42123</c:v>
                </c:pt>
                <c:pt idx="81">
                  <c:v>42124</c:v>
                </c:pt>
                <c:pt idx="82">
                  <c:v>42128</c:v>
                </c:pt>
                <c:pt idx="83">
                  <c:v>42129</c:v>
                </c:pt>
                <c:pt idx="84">
                  <c:v>42130</c:v>
                </c:pt>
                <c:pt idx="85">
                  <c:v>42131</c:v>
                </c:pt>
                <c:pt idx="86">
                  <c:v>42132</c:v>
                </c:pt>
                <c:pt idx="87">
                  <c:v>42135</c:v>
                </c:pt>
                <c:pt idx="88">
                  <c:v>42136</c:v>
                </c:pt>
                <c:pt idx="89">
                  <c:v>42137</c:v>
                </c:pt>
                <c:pt idx="90">
                  <c:v>42138</c:v>
                </c:pt>
                <c:pt idx="91">
                  <c:v>42139</c:v>
                </c:pt>
                <c:pt idx="92">
                  <c:v>42142</c:v>
                </c:pt>
                <c:pt idx="93">
                  <c:v>42143</c:v>
                </c:pt>
                <c:pt idx="94">
                  <c:v>42144</c:v>
                </c:pt>
                <c:pt idx="95">
                  <c:v>42145</c:v>
                </c:pt>
                <c:pt idx="96">
                  <c:v>42146</c:v>
                </c:pt>
                <c:pt idx="97">
                  <c:v>42149</c:v>
                </c:pt>
                <c:pt idx="98">
                  <c:v>42150</c:v>
                </c:pt>
                <c:pt idx="99">
                  <c:v>42151</c:v>
                </c:pt>
                <c:pt idx="100">
                  <c:v>42152</c:v>
                </c:pt>
                <c:pt idx="101">
                  <c:v>42153</c:v>
                </c:pt>
                <c:pt idx="102">
                  <c:v>42156</c:v>
                </c:pt>
                <c:pt idx="103">
                  <c:v>42157</c:v>
                </c:pt>
                <c:pt idx="104">
                  <c:v>42158</c:v>
                </c:pt>
                <c:pt idx="105">
                  <c:v>42159</c:v>
                </c:pt>
                <c:pt idx="106">
                  <c:v>42160</c:v>
                </c:pt>
                <c:pt idx="107">
                  <c:v>42163</c:v>
                </c:pt>
                <c:pt idx="108">
                  <c:v>42164</c:v>
                </c:pt>
                <c:pt idx="109">
                  <c:v>42165</c:v>
                </c:pt>
                <c:pt idx="110">
                  <c:v>42166</c:v>
                </c:pt>
                <c:pt idx="111">
                  <c:v>42167</c:v>
                </c:pt>
                <c:pt idx="112">
                  <c:v>42170</c:v>
                </c:pt>
                <c:pt idx="113">
                  <c:v>42171</c:v>
                </c:pt>
                <c:pt idx="114">
                  <c:v>42172</c:v>
                </c:pt>
                <c:pt idx="115">
                  <c:v>42173</c:v>
                </c:pt>
                <c:pt idx="116">
                  <c:v>42174</c:v>
                </c:pt>
                <c:pt idx="117">
                  <c:v>42177</c:v>
                </c:pt>
                <c:pt idx="118">
                  <c:v>42178</c:v>
                </c:pt>
                <c:pt idx="119">
                  <c:v>42179</c:v>
                </c:pt>
                <c:pt idx="120">
                  <c:v>42181</c:v>
                </c:pt>
                <c:pt idx="121">
                  <c:v>42184</c:v>
                </c:pt>
                <c:pt idx="122">
                  <c:v>42185</c:v>
                </c:pt>
                <c:pt idx="123">
                  <c:v>42186</c:v>
                </c:pt>
                <c:pt idx="124">
                  <c:v>42187</c:v>
                </c:pt>
                <c:pt idx="125">
                  <c:v>42188</c:v>
                </c:pt>
                <c:pt idx="126">
                  <c:v>42191</c:v>
                </c:pt>
                <c:pt idx="127">
                  <c:v>42192</c:v>
                </c:pt>
                <c:pt idx="128">
                  <c:v>42193</c:v>
                </c:pt>
                <c:pt idx="129">
                  <c:v>42194</c:v>
                </c:pt>
                <c:pt idx="130">
                  <c:v>42195</c:v>
                </c:pt>
                <c:pt idx="131">
                  <c:v>42198</c:v>
                </c:pt>
                <c:pt idx="132">
                  <c:v>42199</c:v>
                </c:pt>
                <c:pt idx="133">
                  <c:v>42200</c:v>
                </c:pt>
                <c:pt idx="134">
                  <c:v>42201</c:v>
                </c:pt>
                <c:pt idx="135">
                  <c:v>42202</c:v>
                </c:pt>
                <c:pt idx="136">
                  <c:v>42205</c:v>
                </c:pt>
                <c:pt idx="137">
                  <c:v>42206</c:v>
                </c:pt>
                <c:pt idx="138">
                  <c:v>42207</c:v>
                </c:pt>
                <c:pt idx="139">
                  <c:v>42208</c:v>
                </c:pt>
                <c:pt idx="140">
                  <c:v>42209</c:v>
                </c:pt>
                <c:pt idx="141">
                  <c:v>42212</c:v>
                </c:pt>
                <c:pt idx="142">
                  <c:v>42213</c:v>
                </c:pt>
                <c:pt idx="143">
                  <c:v>42214</c:v>
                </c:pt>
                <c:pt idx="144">
                  <c:v>42215</c:v>
                </c:pt>
                <c:pt idx="145">
                  <c:v>42216</c:v>
                </c:pt>
                <c:pt idx="146">
                  <c:v>42219</c:v>
                </c:pt>
                <c:pt idx="147">
                  <c:v>42220</c:v>
                </c:pt>
                <c:pt idx="148">
                  <c:v>42221</c:v>
                </c:pt>
                <c:pt idx="149">
                  <c:v>42222</c:v>
                </c:pt>
                <c:pt idx="150">
                  <c:v>42223</c:v>
                </c:pt>
                <c:pt idx="151">
                  <c:v>42226</c:v>
                </c:pt>
                <c:pt idx="152">
                  <c:v>42227</c:v>
                </c:pt>
                <c:pt idx="153">
                  <c:v>42228</c:v>
                </c:pt>
                <c:pt idx="154">
                  <c:v>42229</c:v>
                </c:pt>
                <c:pt idx="155">
                  <c:v>42230</c:v>
                </c:pt>
                <c:pt idx="156">
                  <c:v>42233</c:v>
                </c:pt>
                <c:pt idx="157">
                  <c:v>42234</c:v>
                </c:pt>
                <c:pt idx="158">
                  <c:v>42235</c:v>
                </c:pt>
                <c:pt idx="159">
                  <c:v>42236</c:v>
                </c:pt>
                <c:pt idx="160">
                  <c:v>42237</c:v>
                </c:pt>
                <c:pt idx="161">
                  <c:v>42240</c:v>
                </c:pt>
                <c:pt idx="162">
                  <c:v>42241</c:v>
                </c:pt>
                <c:pt idx="163">
                  <c:v>42242</c:v>
                </c:pt>
                <c:pt idx="164">
                  <c:v>42243</c:v>
                </c:pt>
                <c:pt idx="165">
                  <c:v>42244</c:v>
                </c:pt>
                <c:pt idx="166">
                  <c:v>42247</c:v>
                </c:pt>
                <c:pt idx="167">
                  <c:v>42248</c:v>
                </c:pt>
                <c:pt idx="168">
                  <c:v>42249</c:v>
                </c:pt>
                <c:pt idx="169">
                  <c:v>42250</c:v>
                </c:pt>
                <c:pt idx="170">
                  <c:v>42251</c:v>
                </c:pt>
                <c:pt idx="171">
                  <c:v>42254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42272</c:v>
                </c:pt>
                <c:pt idx="186">
                  <c:v>42275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42305</c:v>
                </c:pt>
                <c:pt idx="209">
                  <c:v>42306</c:v>
                </c:pt>
                <c:pt idx="210">
                  <c:v>42307</c:v>
                </c:pt>
                <c:pt idx="211">
                  <c:v>42310</c:v>
                </c:pt>
                <c:pt idx="212">
                  <c:v>42311</c:v>
                </c:pt>
                <c:pt idx="213">
                  <c:v>42312</c:v>
                </c:pt>
                <c:pt idx="214">
                  <c:v>42313</c:v>
                </c:pt>
                <c:pt idx="215">
                  <c:v>42314</c:v>
                </c:pt>
                <c:pt idx="216">
                  <c:v>42317</c:v>
                </c:pt>
                <c:pt idx="217">
                  <c:v>42318</c:v>
                </c:pt>
                <c:pt idx="218">
                  <c:v>42319</c:v>
                </c:pt>
                <c:pt idx="219">
                  <c:v>42320</c:v>
                </c:pt>
                <c:pt idx="220">
                  <c:v>42321</c:v>
                </c:pt>
                <c:pt idx="221">
                  <c:v>42324</c:v>
                </c:pt>
                <c:pt idx="222">
                  <c:v>42325</c:v>
                </c:pt>
                <c:pt idx="223">
                  <c:v>42326</c:v>
                </c:pt>
                <c:pt idx="224">
                  <c:v>42327</c:v>
                </c:pt>
                <c:pt idx="225">
                  <c:v>42328</c:v>
                </c:pt>
                <c:pt idx="226">
                  <c:v>42331</c:v>
                </c:pt>
                <c:pt idx="227">
                  <c:v>42332</c:v>
                </c:pt>
                <c:pt idx="228">
                  <c:v>42333</c:v>
                </c:pt>
                <c:pt idx="229">
                  <c:v>42334</c:v>
                </c:pt>
                <c:pt idx="230">
                  <c:v>42335</c:v>
                </c:pt>
                <c:pt idx="231">
                  <c:v>42338</c:v>
                </c:pt>
                <c:pt idx="232">
                  <c:v>42339</c:v>
                </c:pt>
                <c:pt idx="233">
                  <c:v>42340</c:v>
                </c:pt>
                <c:pt idx="234">
                  <c:v>42341</c:v>
                </c:pt>
                <c:pt idx="235">
                  <c:v>42342</c:v>
                </c:pt>
                <c:pt idx="236">
                  <c:v>42345</c:v>
                </c:pt>
                <c:pt idx="237">
                  <c:v>42346</c:v>
                </c:pt>
                <c:pt idx="238">
                  <c:v>42347</c:v>
                </c:pt>
                <c:pt idx="239">
                  <c:v>42348</c:v>
                </c:pt>
                <c:pt idx="240">
                  <c:v>42349</c:v>
                </c:pt>
                <c:pt idx="241">
                  <c:v>42352</c:v>
                </c:pt>
                <c:pt idx="242">
                  <c:v>42353</c:v>
                </c:pt>
                <c:pt idx="243">
                  <c:v>42354</c:v>
                </c:pt>
                <c:pt idx="244">
                  <c:v>42355</c:v>
                </c:pt>
                <c:pt idx="245">
                  <c:v>42356</c:v>
                </c:pt>
                <c:pt idx="246">
                  <c:v>42359</c:v>
                </c:pt>
                <c:pt idx="247">
                  <c:v>42360</c:v>
                </c:pt>
                <c:pt idx="248">
                  <c:v>42361</c:v>
                </c:pt>
                <c:pt idx="249">
                  <c:v>42366</c:v>
                </c:pt>
                <c:pt idx="250">
                  <c:v>42367</c:v>
                </c:pt>
                <c:pt idx="251">
                  <c:v>42368</c:v>
                </c:pt>
              </c:numCache>
            </c:numRef>
          </c:cat>
          <c:val>
            <c:numRef>
              <c:f>'1. stran,1 page'!$K$37:$K$288</c:f>
              <c:numCache>
                <c:formatCode>General</c:formatCode>
                <c:ptCount val="252"/>
                <c:pt idx="0">
                  <c:v>254</c:v>
                </c:pt>
                <c:pt idx="1">
                  <c:v>751</c:v>
                </c:pt>
                <c:pt idx="2">
                  <c:v>807</c:v>
                </c:pt>
                <c:pt idx="3" formatCode="#,##0">
                  <c:v>1510</c:v>
                </c:pt>
                <c:pt idx="4" formatCode="#,##0">
                  <c:v>1567</c:v>
                </c:pt>
                <c:pt idx="5">
                  <c:v>699</c:v>
                </c:pt>
                <c:pt idx="6">
                  <c:v>476</c:v>
                </c:pt>
                <c:pt idx="7">
                  <c:v>836</c:v>
                </c:pt>
                <c:pt idx="8" formatCode="#,##0">
                  <c:v>1701</c:v>
                </c:pt>
                <c:pt idx="9">
                  <c:v>595</c:v>
                </c:pt>
                <c:pt idx="10">
                  <c:v>725</c:v>
                </c:pt>
                <c:pt idx="11" formatCode="#,##0">
                  <c:v>1540</c:v>
                </c:pt>
                <c:pt idx="12" formatCode="#,##0">
                  <c:v>1133</c:v>
                </c:pt>
                <c:pt idx="13" formatCode="#,##0">
                  <c:v>1664</c:v>
                </c:pt>
                <c:pt idx="14" formatCode="#,##0">
                  <c:v>2700</c:v>
                </c:pt>
                <c:pt idx="15" formatCode="#,##0">
                  <c:v>1682</c:v>
                </c:pt>
                <c:pt idx="16">
                  <c:v>696</c:v>
                </c:pt>
                <c:pt idx="17">
                  <c:v>850</c:v>
                </c:pt>
                <c:pt idx="18" formatCode="#,##0">
                  <c:v>2309</c:v>
                </c:pt>
                <c:pt idx="19" formatCode="#,##0">
                  <c:v>1449</c:v>
                </c:pt>
                <c:pt idx="20" formatCode="#,##0">
                  <c:v>1527</c:v>
                </c:pt>
                <c:pt idx="21" formatCode="#,##0">
                  <c:v>1056</c:v>
                </c:pt>
                <c:pt idx="22">
                  <c:v>686</c:v>
                </c:pt>
                <c:pt idx="23" formatCode="#,##0">
                  <c:v>1121</c:v>
                </c:pt>
                <c:pt idx="24" formatCode="#,##0">
                  <c:v>3439</c:v>
                </c:pt>
                <c:pt idx="25">
                  <c:v>439</c:v>
                </c:pt>
                <c:pt idx="26">
                  <c:v>744</c:v>
                </c:pt>
                <c:pt idx="27" formatCode="#,##0">
                  <c:v>1587</c:v>
                </c:pt>
                <c:pt idx="28" formatCode="#,##0">
                  <c:v>1126</c:v>
                </c:pt>
                <c:pt idx="29">
                  <c:v>626</c:v>
                </c:pt>
                <c:pt idx="30">
                  <c:v>725</c:v>
                </c:pt>
                <c:pt idx="31">
                  <c:v>595</c:v>
                </c:pt>
                <c:pt idx="32" formatCode="#,##0">
                  <c:v>1234</c:v>
                </c:pt>
                <c:pt idx="33">
                  <c:v>838</c:v>
                </c:pt>
                <c:pt idx="34">
                  <c:v>430</c:v>
                </c:pt>
                <c:pt idx="35" formatCode="#,##0">
                  <c:v>2687</c:v>
                </c:pt>
                <c:pt idx="36">
                  <c:v>478</c:v>
                </c:pt>
                <c:pt idx="37">
                  <c:v>717</c:v>
                </c:pt>
                <c:pt idx="38">
                  <c:v>539</c:v>
                </c:pt>
                <c:pt idx="39">
                  <c:v>343</c:v>
                </c:pt>
                <c:pt idx="40" formatCode="#,##0">
                  <c:v>2482</c:v>
                </c:pt>
                <c:pt idx="41" formatCode="#,##0">
                  <c:v>1058</c:v>
                </c:pt>
                <c:pt idx="42" formatCode="#,##0">
                  <c:v>1217</c:v>
                </c:pt>
                <c:pt idx="43">
                  <c:v>710</c:v>
                </c:pt>
                <c:pt idx="44" formatCode="#,##0">
                  <c:v>1008</c:v>
                </c:pt>
                <c:pt idx="45" formatCode="#,##0">
                  <c:v>1905</c:v>
                </c:pt>
                <c:pt idx="46">
                  <c:v>923</c:v>
                </c:pt>
                <c:pt idx="47">
                  <c:v>959</c:v>
                </c:pt>
                <c:pt idx="48" formatCode="#,##0">
                  <c:v>1953</c:v>
                </c:pt>
                <c:pt idx="49" formatCode="#,##0">
                  <c:v>1173</c:v>
                </c:pt>
                <c:pt idx="50" formatCode="#,##0">
                  <c:v>1286</c:v>
                </c:pt>
                <c:pt idx="51" formatCode="#,##0">
                  <c:v>1134</c:v>
                </c:pt>
                <c:pt idx="52" formatCode="#,##0">
                  <c:v>1674</c:v>
                </c:pt>
                <c:pt idx="53">
                  <c:v>880</c:v>
                </c:pt>
                <c:pt idx="54" formatCode="#,##0">
                  <c:v>1453</c:v>
                </c:pt>
                <c:pt idx="55" formatCode="#,##0">
                  <c:v>1869</c:v>
                </c:pt>
                <c:pt idx="56">
                  <c:v>688</c:v>
                </c:pt>
                <c:pt idx="57" formatCode="#,##0">
                  <c:v>1128</c:v>
                </c:pt>
                <c:pt idx="58">
                  <c:v>742</c:v>
                </c:pt>
                <c:pt idx="59" formatCode="#,##0">
                  <c:v>3029</c:v>
                </c:pt>
                <c:pt idx="60">
                  <c:v>499</c:v>
                </c:pt>
                <c:pt idx="61">
                  <c:v>724</c:v>
                </c:pt>
                <c:pt idx="62">
                  <c:v>522</c:v>
                </c:pt>
                <c:pt idx="63">
                  <c:v>842</c:v>
                </c:pt>
                <c:pt idx="64">
                  <c:v>653</c:v>
                </c:pt>
                <c:pt idx="65" formatCode="#,##0">
                  <c:v>1049</c:v>
                </c:pt>
                <c:pt idx="66" formatCode="#,##0">
                  <c:v>1448</c:v>
                </c:pt>
                <c:pt idx="67" formatCode="#,##0">
                  <c:v>1691</c:v>
                </c:pt>
                <c:pt idx="68" formatCode="#,##0">
                  <c:v>1531</c:v>
                </c:pt>
                <c:pt idx="69">
                  <c:v>683</c:v>
                </c:pt>
                <c:pt idx="70" formatCode="#,##0">
                  <c:v>2560</c:v>
                </c:pt>
                <c:pt idx="71" formatCode="#,##0">
                  <c:v>3286</c:v>
                </c:pt>
                <c:pt idx="72" formatCode="#,##0">
                  <c:v>4550</c:v>
                </c:pt>
                <c:pt idx="73" formatCode="#,##0">
                  <c:v>2888</c:v>
                </c:pt>
                <c:pt idx="74" formatCode="#,##0">
                  <c:v>2825</c:v>
                </c:pt>
                <c:pt idx="75" formatCode="#,##0">
                  <c:v>2426</c:v>
                </c:pt>
                <c:pt idx="76" formatCode="#,##0">
                  <c:v>2447</c:v>
                </c:pt>
                <c:pt idx="77" formatCode="#,##0">
                  <c:v>3667</c:v>
                </c:pt>
                <c:pt idx="78" formatCode="#,##0">
                  <c:v>2452</c:v>
                </c:pt>
                <c:pt idx="79" formatCode="#,##0">
                  <c:v>2183</c:v>
                </c:pt>
                <c:pt idx="80">
                  <c:v>910</c:v>
                </c:pt>
                <c:pt idx="81">
                  <c:v>707</c:v>
                </c:pt>
                <c:pt idx="82">
                  <c:v>469</c:v>
                </c:pt>
                <c:pt idx="83" formatCode="#,##0">
                  <c:v>1159</c:v>
                </c:pt>
                <c:pt idx="84" formatCode="#,##0">
                  <c:v>1824</c:v>
                </c:pt>
                <c:pt idx="85">
                  <c:v>791</c:v>
                </c:pt>
                <c:pt idx="86" formatCode="#,##0">
                  <c:v>1118</c:v>
                </c:pt>
                <c:pt idx="87" formatCode="#,##0">
                  <c:v>1020</c:v>
                </c:pt>
                <c:pt idx="88" formatCode="#,##0">
                  <c:v>1567</c:v>
                </c:pt>
                <c:pt idx="89">
                  <c:v>817</c:v>
                </c:pt>
                <c:pt idx="90" formatCode="#,##0">
                  <c:v>1487</c:v>
                </c:pt>
                <c:pt idx="91" formatCode="#,##0">
                  <c:v>1869</c:v>
                </c:pt>
                <c:pt idx="92" formatCode="#,##0">
                  <c:v>1627</c:v>
                </c:pt>
                <c:pt idx="93" formatCode="#,##0">
                  <c:v>1741</c:v>
                </c:pt>
                <c:pt idx="94" formatCode="#,##0">
                  <c:v>1449</c:v>
                </c:pt>
                <c:pt idx="95">
                  <c:v>915</c:v>
                </c:pt>
                <c:pt idx="96">
                  <c:v>768</c:v>
                </c:pt>
                <c:pt idx="97" formatCode="#,##0">
                  <c:v>1254</c:v>
                </c:pt>
                <c:pt idx="98" formatCode="#,##0">
                  <c:v>1455</c:v>
                </c:pt>
                <c:pt idx="99" formatCode="#,##0">
                  <c:v>1926</c:v>
                </c:pt>
                <c:pt idx="100" formatCode="#,##0">
                  <c:v>2116</c:v>
                </c:pt>
                <c:pt idx="101" formatCode="#,##0">
                  <c:v>2849</c:v>
                </c:pt>
                <c:pt idx="102" formatCode="#,##0">
                  <c:v>1005</c:v>
                </c:pt>
                <c:pt idx="103">
                  <c:v>959</c:v>
                </c:pt>
                <c:pt idx="104">
                  <c:v>724</c:v>
                </c:pt>
                <c:pt idx="105">
                  <c:v>926</c:v>
                </c:pt>
                <c:pt idx="106" formatCode="#,##0">
                  <c:v>1082</c:v>
                </c:pt>
                <c:pt idx="107">
                  <c:v>596</c:v>
                </c:pt>
                <c:pt idx="108" formatCode="#,##0">
                  <c:v>1465</c:v>
                </c:pt>
                <c:pt idx="109" formatCode="#,##0">
                  <c:v>2220</c:v>
                </c:pt>
                <c:pt idx="110" formatCode="#,##0">
                  <c:v>5530</c:v>
                </c:pt>
                <c:pt idx="111" formatCode="#,##0">
                  <c:v>1459</c:v>
                </c:pt>
                <c:pt idx="112">
                  <c:v>848</c:v>
                </c:pt>
                <c:pt idx="113" formatCode="#,##0">
                  <c:v>10765</c:v>
                </c:pt>
                <c:pt idx="114" formatCode="#,##0">
                  <c:v>1894</c:v>
                </c:pt>
                <c:pt idx="115" formatCode="#,##0">
                  <c:v>1302</c:v>
                </c:pt>
                <c:pt idx="116" formatCode="#,##0">
                  <c:v>1003</c:v>
                </c:pt>
                <c:pt idx="117" formatCode="#,##0">
                  <c:v>1153</c:v>
                </c:pt>
                <c:pt idx="118">
                  <c:v>875</c:v>
                </c:pt>
                <c:pt idx="119" formatCode="#,##0">
                  <c:v>1659</c:v>
                </c:pt>
                <c:pt idx="120" formatCode="#,##0">
                  <c:v>1153</c:v>
                </c:pt>
                <c:pt idx="121">
                  <c:v>686</c:v>
                </c:pt>
                <c:pt idx="122">
                  <c:v>755</c:v>
                </c:pt>
                <c:pt idx="123">
                  <c:v>801</c:v>
                </c:pt>
                <c:pt idx="124" formatCode="#,##0">
                  <c:v>1298</c:v>
                </c:pt>
                <c:pt idx="125">
                  <c:v>492</c:v>
                </c:pt>
                <c:pt idx="126">
                  <c:v>729</c:v>
                </c:pt>
                <c:pt idx="127">
                  <c:v>375</c:v>
                </c:pt>
                <c:pt idx="128">
                  <c:v>573</c:v>
                </c:pt>
                <c:pt idx="129" formatCode="#,##0">
                  <c:v>2370</c:v>
                </c:pt>
                <c:pt idx="130">
                  <c:v>331</c:v>
                </c:pt>
                <c:pt idx="131">
                  <c:v>506</c:v>
                </c:pt>
                <c:pt idx="132" formatCode="#,##0">
                  <c:v>1010</c:v>
                </c:pt>
                <c:pt idx="133">
                  <c:v>401</c:v>
                </c:pt>
                <c:pt idx="134">
                  <c:v>449</c:v>
                </c:pt>
                <c:pt idx="135">
                  <c:v>323</c:v>
                </c:pt>
                <c:pt idx="136">
                  <c:v>226</c:v>
                </c:pt>
                <c:pt idx="137">
                  <c:v>917</c:v>
                </c:pt>
                <c:pt idx="138">
                  <c:v>623</c:v>
                </c:pt>
                <c:pt idx="139">
                  <c:v>464</c:v>
                </c:pt>
                <c:pt idx="140">
                  <c:v>728</c:v>
                </c:pt>
                <c:pt idx="141">
                  <c:v>532</c:v>
                </c:pt>
                <c:pt idx="142">
                  <c:v>627</c:v>
                </c:pt>
                <c:pt idx="143">
                  <c:v>898</c:v>
                </c:pt>
                <c:pt idx="144" formatCode="#,##0">
                  <c:v>1276</c:v>
                </c:pt>
                <c:pt idx="145" formatCode="#,##0">
                  <c:v>1418</c:v>
                </c:pt>
                <c:pt idx="146">
                  <c:v>573</c:v>
                </c:pt>
                <c:pt idx="147">
                  <c:v>539</c:v>
                </c:pt>
                <c:pt idx="148">
                  <c:v>399</c:v>
                </c:pt>
                <c:pt idx="149">
                  <c:v>389</c:v>
                </c:pt>
                <c:pt idx="150">
                  <c:v>567</c:v>
                </c:pt>
                <c:pt idx="151">
                  <c:v>356</c:v>
                </c:pt>
                <c:pt idx="152">
                  <c:v>702</c:v>
                </c:pt>
                <c:pt idx="153">
                  <c:v>762</c:v>
                </c:pt>
                <c:pt idx="154">
                  <c:v>339</c:v>
                </c:pt>
                <c:pt idx="155">
                  <c:v>477</c:v>
                </c:pt>
                <c:pt idx="156">
                  <c:v>524</c:v>
                </c:pt>
                <c:pt idx="157" formatCode="#,##0">
                  <c:v>1493</c:v>
                </c:pt>
                <c:pt idx="158">
                  <c:v>441</c:v>
                </c:pt>
                <c:pt idx="159" formatCode="#,##0">
                  <c:v>1510</c:v>
                </c:pt>
                <c:pt idx="160" formatCode="#,##0">
                  <c:v>2746</c:v>
                </c:pt>
                <c:pt idx="161" formatCode="#,##0">
                  <c:v>2902</c:v>
                </c:pt>
                <c:pt idx="162" formatCode="#,##0">
                  <c:v>2041</c:v>
                </c:pt>
                <c:pt idx="163" formatCode="#,##0">
                  <c:v>3072</c:v>
                </c:pt>
                <c:pt idx="164" formatCode="#,##0">
                  <c:v>2157</c:v>
                </c:pt>
                <c:pt idx="165" formatCode="#,##0">
                  <c:v>1025</c:v>
                </c:pt>
                <c:pt idx="166" formatCode="#,##0">
                  <c:v>1530</c:v>
                </c:pt>
                <c:pt idx="167">
                  <c:v>932</c:v>
                </c:pt>
                <c:pt idx="168">
                  <c:v>972</c:v>
                </c:pt>
                <c:pt idx="169" formatCode="#,##0">
                  <c:v>1004</c:v>
                </c:pt>
                <c:pt idx="170">
                  <c:v>947</c:v>
                </c:pt>
                <c:pt idx="171">
                  <c:v>808</c:v>
                </c:pt>
                <c:pt idx="172">
                  <c:v>506</c:v>
                </c:pt>
                <c:pt idx="173">
                  <c:v>786</c:v>
                </c:pt>
                <c:pt idx="174" formatCode="#,##0">
                  <c:v>2455</c:v>
                </c:pt>
                <c:pt idx="175">
                  <c:v>516</c:v>
                </c:pt>
                <c:pt idx="176">
                  <c:v>962</c:v>
                </c:pt>
                <c:pt idx="177" formatCode="#,##0">
                  <c:v>1342</c:v>
                </c:pt>
                <c:pt idx="178" formatCode="#,##0">
                  <c:v>6341</c:v>
                </c:pt>
                <c:pt idx="179">
                  <c:v>621</c:v>
                </c:pt>
                <c:pt idx="180" formatCode="#,##0">
                  <c:v>1048</c:v>
                </c:pt>
                <c:pt idx="181">
                  <c:v>947</c:v>
                </c:pt>
                <c:pt idx="182" formatCode="#,##0">
                  <c:v>1210</c:v>
                </c:pt>
                <c:pt idx="183">
                  <c:v>930</c:v>
                </c:pt>
                <c:pt idx="184">
                  <c:v>538</c:v>
                </c:pt>
                <c:pt idx="185">
                  <c:v>850</c:v>
                </c:pt>
                <c:pt idx="186">
                  <c:v>623</c:v>
                </c:pt>
                <c:pt idx="187" formatCode="#,##0">
                  <c:v>5382</c:v>
                </c:pt>
                <c:pt idx="188" formatCode="#,##0">
                  <c:v>1677</c:v>
                </c:pt>
                <c:pt idx="189">
                  <c:v>559</c:v>
                </c:pt>
                <c:pt idx="190">
                  <c:v>370</c:v>
                </c:pt>
                <c:pt idx="191">
                  <c:v>893</c:v>
                </c:pt>
                <c:pt idx="192" formatCode="#,##0">
                  <c:v>2361</c:v>
                </c:pt>
                <c:pt idx="193" formatCode="#,##0">
                  <c:v>1648</c:v>
                </c:pt>
                <c:pt idx="194">
                  <c:v>716</c:v>
                </c:pt>
                <c:pt idx="195">
                  <c:v>944</c:v>
                </c:pt>
                <c:pt idx="196" formatCode="#,##0">
                  <c:v>1852</c:v>
                </c:pt>
                <c:pt idx="197" formatCode="#,##0">
                  <c:v>3178</c:v>
                </c:pt>
                <c:pt idx="198" formatCode="#,##0">
                  <c:v>1400</c:v>
                </c:pt>
                <c:pt idx="199" formatCode="#,##0">
                  <c:v>1418</c:v>
                </c:pt>
                <c:pt idx="200" formatCode="#,##0">
                  <c:v>1031</c:v>
                </c:pt>
                <c:pt idx="201">
                  <c:v>676</c:v>
                </c:pt>
                <c:pt idx="202">
                  <c:v>551</c:v>
                </c:pt>
                <c:pt idx="203">
                  <c:v>534</c:v>
                </c:pt>
                <c:pt idx="204">
                  <c:v>829</c:v>
                </c:pt>
                <c:pt idx="205" formatCode="#,##0">
                  <c:v>1017</c:v>
                </c:pt>
                <c:pt idx="206">
                  <c:v>689</c:v>
                </c:pt>
                <c:pt idx="207">
                  <c:v>952</c:v>
                </c:pt>
                <c:pt idx="208">
                  <c:v>968</c:v>
                </c:pt>
                <c:pt idx="209" formatCode="#,##0">
                  <c:v>1172</c:v>
                </c:pt>
                <c:pt idx="210" formatCode="#,##0">
                  <c:v>1508</c:v>
                </c:pt>
                <c:pt idx="211">
                  <c:v>901</c:v>
                </c:pt>
                <c:pt idx="212">
                  <c:v>934</c:v>
                </c:pt>
                <c:pt idx="213">
                  <c:v>576</c:v>
                </c:pt>
                <c:pt idx="214">
                  <c:v>293</c:v>
                </c:pt>
                <c:pt idx="215">
                  <c:v>439</c:v>
                </c:pt>
                <c:pt idx="216">
                  <c:v>739</c:v>
                </c:pt>
                <c:pt idx="217" formatCode="#,##0">
                  <c:v>1380</c:v>
                </c:pt>
                <c:pt idx="218" formatCode="#,##0">
                  <c:v>1491</c:v>
                </c:pt>
                <c:pt idx="219" formatCode="#,##0">
                  <c:v>1159</c:v>
                </c:pt>
                <c:pt idx="220">
                  <c:v>899</c:v>
                </c:pt>
                <c:pt idx="221" formatCode="#,##0">
                  <c:v>1300</c:v>
                </c:pt>
                <c:pt idx="222" formatCode="#,##0">
                  <c:v>1611</c:v>
                </c:pt>
                <c:pt idx="223" formatCode="#,##0">
                  <c:v>2576</c:v>
                </c:pt>
                <c:pt idx="224">
                  <c:v>842</c:v>
                </c:pt>
                <c:pt idx="225">
                  <c:v>815</c:v>
                </c:pt>
                <c:pt idx="226">
                  <c:v>652</c:v>
                </c:pt>
                <c:pt idx="227" formatCode="#,##0">
                  <c:v>2573</c:v>
                </c:pt>
                <c:pt idx="228" formatCode="#,##0">
                  <c:v>1251</c:v>
                </c:pt>
                <c:pt idx="229">
                  <c:v>804</c:v>
                </c:pt>
                <c:pt idx="230" formatCode="#,##0">
                  <c:v>1200</c:v>
                </c:pt>
                <c:pt idx="231" formatCode="#,##0">
                  <c:v>2218</c:v>
                </c:pt>
                <c:pt idx="232" formatCode="#,##0">
                  <c:v>1710</c:v>
                </c:pt>
                <c:pt idx="233" formatCode="#,##0">
                  <c:v>1156</c:v>
                </c:pt>
                <c:pt idx="234" formatCode="#,##0">
                  <c:v>1604</c:v>
                </c:pt>
                <c:pt idx="235">
                  <c:v>537</c:v>
                </c:pt>
                <c:pt idx="236" formatCode="#,##0">
                  <c:v>1179</c:v>
                </c:pt>
                <c:pt idx="237" formatCode="#,##0">
                  <c:v>1132</c:v>
                </c:pt>
                <c:pt idx="238" formatCode="#,##0">
                  <c:v>1310</c:v>
                </c:pt>
                <c:pt idx="239" formatCode="#,##0">
                  <c:v>1095</c:v>
                </c:pt>
                <c:pt idx="240" formatCode="#,##0">
                  <c:v>3131</c:v>
                </c:pt>
                <c:pt idx="241" formatCode="#,##0">
                  <c:v>1542</c:v>
                </c:pt>
                <c:pt idx="242" formatCode="#,##0">
                  <c:v>1479</c:v>
                </c:pt>
                <c:pt idx="243" formatCode="#,##0">
                  <c:v>1105</c:v>
                </c:pt>
                <c:pt idx="244" formatCode="#,##0">
                  <c:v>1336</c:v>
                </c:pt>
                <c:pt idx="245" formatCode="#,##0">
                  <c:v>1002</c:v>
                </c:pt>
                <c:pt idx="246" formatCode="#,##0">
                  <c:v>1443</c:v>
                </c:pt>
                <c:pt idx="247" formatCode="#,##0">
                  <c:v>1037</c:v>
                </c:pt>
                <c:pt idx="248" formatCode="#,##0">
                  <c:v>1194</c:v>
                </c:pt>
                <c:pt idx="249" formatCode="#,##0">
                  <c:v>1224</c:v>
                </c:pt>
                <c:pt idx="250" formatCode="#,##0">
                  <c:v>2580</c:v>
                </c:pt>
                <c:pt idx="251" formatCode="#,##0">
                  <c:v>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B-47C2-BC1F-09C9982A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160"/>
        <c:axId val="4654552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page'!$J$37:$J$288</c:f>
              <c:numCache>
                <c:formatCode>General</c:formatCode>
                <c:ptCount val="252"/>
                <c:pt idx="0">
                  <c:v>776.24</c:v>
                </c:pt>
                <c:pt idx="1">
                  <c:v>796.42</c:v>
                </c:pt>
                <c:pt idx="2">
                  <c:v>795.11</c:v>
                </c:pt>
                <c:pt idx="3">
                  <c:v>803.06</c:v>
                </c:pt>
                <c:pt idx="4">
                  <c:v>801.85</c:v>
                </c:pt>
                <c:pt idx="5">
                  <c:v>796.25</c:v>
                </c:pt>
                <c:pt idx="6">
                  <c:v>791.72</c:v>
                </c:pt>
                <c:pt idx="7">
                  <c:v>781.61</c:v>
                </c:pt>
                <c:pt idx="8">
                  <c:v>779.54</c:v>
                </c:pt>
                <c:pt idx="9">
                  <c:v>774.8</c:v>
                </c:pt>
                <c:pt idx="10">
                  <c:v>780.35</c:v>
                </c:pt>
                <c:pt idx="11">
                  <c:v>773.43</c:v>
                </c:pt>
                <c:pt idx="12">
                  <c:v>773.03</c:v>
                </c:pt>
                <c:pt idx="13">
                  <c:v>771.18</c:v>
                </c:pt>
                <c:pt idx="14">
                  <c:v>778.85</c:v>
                </c:pt>
                <c:pt idx="15">
                  <c:v>783.21</c:v>
                </c:pt>
                <c:pt idx="16">
                  <c:v>781.68</c:v>
                </c:pt>
                <c:pt idx="17">
                  <c:v>780.15</c:v>
                </c:pt>
                <c:pt idx="18">
                  <c:v>782.38</c:v>
                </c:pt>
                <c:pt idx="19">
                  <c:v>782.92</c:v>
                </c:pt>
                <c:pt idx="20">
                  <c:v>790.31</c:v>
                </c:pt>
                <c:pt idx="21">
                  <c:v>785.16</c:v>
                </c:pt>
                <c:pt idx="22">
                  <c:v>777.66</c:v>
                </c:pt>
                <c:pt idx="23">
                  <c:v>776.52</c:v>
                </c:pt>
                <c:pt idx="24">
                  <c:v>782.61</c:v>
                </c:pt>
                <c:pt idx="25">
                  <c:v>786.67</c:v>
                </c:pt>
                <c:pt idx="26">
                  <c:v>775.34</c:v>
                </c:pt>
                <c:pt idx="27">
                  <c:v>779.55</c:v>
                </c:pt>
                <c:pt idx="28">
                  <c:v>781.28</c:v>
                </c:pt>
                <c:pt idx="29">
                  <c:v>781.69</c:v>
                </c:pt>
                <c:pt idx="30">
                  <c:v>781.41</c:v>
                </c:pt>
                <c:pt idx="31">
                  <c:v>779.81</c:v>
                </c:pt>
                <c:pt idx="32">
                  <c:v>783.43</c:v>
                </c:pt>
                <c:pt idx="33">
                  <c:v>781.04</c:v>
                </c:pt>
                <c:pt idx="34">
                  <c:v>780.56</c:v>
                </c:pt>
                <c:pt idx="35">
                  <c:v>781.26</c:v>
                </c:pt>
                <c:pt idx="36">
                  <c:v>780.79</c:v>
                </c:pt>
                <c:pt idx="37">
                  <c:v>782.73</c:v>
                </c:pt>
                <c:pt idx="38">
                  <c:v>780.09</c:v>
                </c:pt>
                <c:pt idx="39">
                  <c:v>787.82</c:v>
                </c:pt>
                <c:pt idx="40">
                  <c:v>796.41</c:v>
                </c:pt>
                <c:pt idx="41">
                  <c:v>802.5</c:v>
                </c:pt>
                <c:pt idx="42">
                  <c:v>800.2</c:v>
                </c:pt>
                <c:pt idx="43">
                  <c:v>798.33</c:v>
                </c:pt>
                <c:pt idx="44">
                  <c:v>796.37</c:v>
                </c:pt>
                <c:pt idx="45">
                  <c:v>802.09</c:v>
                </c:pt>
                <c:pt idx="46">
                  <c:v>807.62</c:v>
                </c:pt>
                <c:pt idx="47">
                  <c:v>806.06</c:v>
                </c:pt>
                <c:pt idx="48">
                  <c:v>807.37</c:v>
                </c:pt>
                <c:pt idx="49">
                  <c:v>808.21</c:v>
                </c:pt>
                <c:pt idx="50">
                  <c:v>806.59</c:v>
                </c:pt>
                <c:pt idx="51">
                  <c:v>810.68</c:v>
                </c:pt>
                <c:pt idx="52">
                  <c:v>811.98</c:v>
                </c:pt>
                <c:pt idx="53">
                  <c:v>808.87</c:v>
                </c:pt>
                <c:pt idx="54">
                  <c:v>806.67</c:v>
                </c:pt>
                <c:pt idx="55">
                  <c:v>805.34</c:v>
                </c:pt>
                <c:pt idx="56">
                  <c:v>805.16</c:v>
                </c:pt>
                <c:pt idx="57">
                  <c:v>798.81</c:v>
                </c:pt>
                <c:pt idx="58">
                  <c:v>804.59</c:v>
                </c:pt>
                <c:pt idx="59">
                  <c:v>789.44</c:v>
                </c:pt>
                <c:pt idx="60">
                  <c:v>797.61</c:v>
                </c:pt>
                <c:pt idx="61">
                  <c:v>793.19</c:v>
                </c:pt>
                <c:pt idx="62">
                  <c:v>795.87</c:v>
                </c:pt>
                <c:pt idx="63">
                  <c:v>802.41</c:v>
                </c:pt>
                <c:pt idx="64">
                  <c:v>804.27</c:v>
                </c:pt>
                <c:pt idx="65">
                  <c:v>802.73</c:v>
                </c:pt>
                <c:pt idx="66">
                  <c:v>809.69</c:v>
                </c:pt>
                <c:pt idx="67">
                  <c:v>811.37</c:v>
                </c:pt>
                <c:pt idx="68">
                  <c:v>810.41</c:v>
                </c:pt>
                <c:pt idx="69">
                  <c:v>809.54</c:v>
                </c:pt>
                <c:pt idx="70">
                  <c:v>815.38</c:v>
                </c:pt>
                <c:pt idx="71">
                  <c:v>836.28</c:v>
                </c:pt>
                <c:pt idx="72">
                  <c:v>831.6</c:v>
                </c:pt>
                <c:pt idx="73">
                  <c:v>821.92</c:v>
                </c:pt>
                <c:pt idx="74">
                  <c:v>821.46</c:v>
                </c:pt>
                <c:pt idx="75">
                  <c:v>817.58</c:v>
                </c:pt>
                <c:pt idx="76">
                  <c:v>816.53</c:v>
                </c:pt>
                <c:pt idx="77">
                  <c:v>819.64</c:v>
                </c:pt>
                <c:pt idx="78">
                  <c:v>815.14</c:v>
                </c:pt>
                <c:pt idx="79">
                  <c:v>811.98</c:v>
                </c:pt>
                <c:pt idx="80">
                  <c:v>811.24</c:v>
                </c:pt>
                <c:pt idx="81">
                  <c:v>815.31</c:v>
                </c:pt>
                <c:pt idx="82">
                  <c:v>813.7</c:v>
                </c:pt>
                <c:pt idx="83">
                  <c:v>810.59</c:v>
                </c:pt>
                <c:pt idx="84">
                  <c:v>810.66</c:v>
                </c:pt>
                <c:pt idx="85">
                  <c:v>809.44</c:v>
                </c:pt>
                <c:pt idx="86">
                  <c:v>806.89</c:v>
                </c:pt>
                <c:pt idx="87">
                  <c:v>803.89</c:v>
                </c:pt>
                <c:pt idx="88">
                  <c:v>802.9</c:v>
                </c:pt>
                <c:pt idx="89">
                  <c:v>802.01</c:v>
                </c:pt>
                <c:pt idx="90">
                  <c:v>809.63</c:v>
                </c:pt>
                <c:pt idx="91">
                  <c:v>806.69</c:v>
                </c:pt>
                <c:pt idx="92">
                  <c:v>802.11</c:v>
                </c:pt>
                <c:pt idx="93">
                  <c:v>796.92</c:v>
                </c:pt>
                <c:pt idx="94">
                  <c:v>800.71</c:v>
                </c:pt>
                <c:pt idx="95">
                  <c:v>800.92</c:v>
                </c:pt>
                <c:pt idx="96">
                  <c:v>804.43</c:v>
                </c:pt>
                <c:pt idx="97">
                  <c:v>803.21</c:v>
                </c:pt>
                <c:pt idx="98">
                  <c:v>800.86</c:v>
                </c:pt>
                <c:pt idx="99">
                  <c:v>800.62</c:v>
                </c:pt>
                <c:pt idx="100">
                  <c:v>801.49</c:v>
                </c:pt>
                <c:pt idx="101">
                  <c:v>792.26</c:v>
                </c:pt>
                <c:pt idx="102">
                  <c:v>787.92</c:v>
                </c:pt>
                <c:pt idx="103">
                  <c:v>792.09</c:v>
                </c:pt>
                <c:pt idx="104">
                  <c:v>790.57</c:v>
                </c:pt>
                <c:pt idx="105">
                  <c:v>794.62</c:v>
                </c:pt>
                <c:pt idx="106">
                  <c:v>791.12</c:v>
                </c:pt>
                <c:pt idx="107">
                  <c:v>788.82</c:v>
                </c:pt>
                <c:pt idx="108">
                  <c:v>784.22</c:v>
                </c:pt>
                <c:pt idx="109">
                  <c:v>774.29</c:v>
                </c:pt>
                <c:pt idx="110">
                  <c:v>775.07</c:v>
                </c:pt>
                <c:pt idx="111">
                  <c:v>776.97</c:v>
                </c:pt>
                <c:pt idx="112">
                  <c:v>766.54</c:v>
                </c:pt>
                <c:pt idx="113">
                  <c:v>747.15</c:v>
                </c:pt>
                <c:pt idx="114">
                  <c:v>741.52</c:v>
                </c:pt>
                <c:pt idx="115">
                  <c:v>735.63</c:v>
                </c:pt>
                <c:pt idx="116">
                  <c:v>741.18</c:v>
                </c:pt>
                <c:pt idx="117">
                  <c:v>751.76</c:v>
                </c:pt>
                <c:pt idx="118">
                  <c:v>748.72</c:v>
                </c:pt>
                <c:pt idx="119">
                  <c:v>749.18</c:v>
                </c:pt>
                <c:pt idx="120">
                  <c:v>745.75</c:v>
                </c:pt>
                <c:pt idx="121">
                  <c:v>735.56</c:v>
                </c:pt>
                <c:pt idx="122">
                  <c:v>734.41</c:v>
                </c:pt>
                <c:pt idx="123">
                  <c:v>736.37</c:v>
                </c:pt>
                <c:pt idx="124">
                  <c:v>732.21</c:v>
                </c:pt>
                <c:pt idx="125">
                  <c:v>724.54</c:v>
                </c:pt>
                <c:pt idx="126">
                  <c:v>720.16</c:v>
                </c:pt>
                <c:pt idx="127">
                  <c:v>731.88</c:v>
                </c:pt>
                <c:pt idx="128">
                  <c:v>728.26</c:v>
                </c:pt>
                <c:pt idx="129">
                  <c:v>724.37</c:v>
                </c:pt>
                <c:pt idx="130">
                  <c:v>729.66</c:v>
                </c:pt>
                <c:pt idx="131">
                  <c:v>733.81</c:v>
                </c:pt>
                <c:pt idx="132">
                  <c:v>735.4</c:v>
                </c:pt>
                <c:pt idx="133">
                  <c:v>735.94</c:v>
                </c:pt>
                <c:pt idx="134">
                  <c:v>734.83</c:v>
                </c:pt>
                <c:pt idx="135">
                  <c:v>737.38</c:v>
                </c:pt>
                <c:pt idx="136">
                  <c:v>733.55</c:v>
                </c:pt>
                <c:pt idx="137">
                  <c:v>738.89</c:v>
                </c:pt>
                <c:pt idx="138">
                  <c:v>740.38</c:v>
                </c:pt>
                <c:pt idx="139">
                  <c:v>742.94</c:v>
                </c:pt>
                <c:pt idx="140">
                  <c:v>742.27</c:v>
                </c:pt>
                <c:pt idx="141">
                  <c:v>739.98</c:v>
                </c:pt>
                <c:pt idx="142">
                  <c:v>743.4</c:v>
                </c:pt>
                <c:pt idx="143">
                  <c:v>741.26</c:v>
                </c:pt>
                <c:pt idx="144">
                  <c:v>744.13</c:v>
                </c:pt>
                <c:pt idx="145">
                  <c:v>749.58</c:v>
                </c:pt>
                <c:pt idx="146">
                  <c:v>742.76</c:v>
                </c:pt>
                <c:pt idx="147">
                  <c:v>739.65</c:v>
                </c:pt>
                <c:pt idx="148">
                  <c:v>735.35</c:v>
                </c:pt>
                <c:pt idx="149">
                  <c:v>731.42</c:v>
                </c:pt>
                <c:pt idx="150">
                  <c:v>726.79</c:v>
                </c:pt>
                <c:pt idx="151">
                  <c:v>729.92</c:v>
                </c:pt>
                <c:pt idx="152">
                  <c:v>738.39</c:v>
                </c:pt>
                <c:pt idx="153">
                  <c:v>735.13</c:v>
                </c:pt>
                <c:pt idx="154">
                  <c:v>737.16</c:v>
                </c:pt>
                <c:pt idx="155">
                  <c:v>738.07</c:v>
                </c:pt>
                <c:pt idx="156">
                  <c:v>744.14</c:v>
                </c:pt>
                <c:pt idx="157">
                  <c:v>739.96</c:v>
                </c:pt>
                <c:pt idx="158">
                  <c:v>735.09</c:v>
                </c:pt>
                <c:pt idx="159">
                  <c:v>734.82</c:v>
                </c:pt>
                <c:pt idx="160">
                  <c:v>731.73</c:v>
                </c:pt>
                <c:pt idx="161">
                  <c:v>697.09</c:v>
                </c:pt>
                <c:pt idx="162">
                  <c:v>692.46</c:v>
                </c:pt>
                <c:pt idx="163">
                  <c:v>688.15</c:v>
                </c:pt>
                <c:pt idx="164">
                  <c:v>701.1</c:v>
                </c:pt>
                <c:pt idx="165">
                  <c:v>709.36</c:v>
                </c:pt>
                <c:pt idx="166">
                  <c:v>692.44</c:v>
                </c:pt>
                <c:pt idx="167">
                  <c:v>690.18</c:v>
                </c:pt>
                <c:pt idx="168">
                  <c:v>690.68</c:v>
                </c:pt>
                <c:pt idx="169">
                  <c:v>687.61</c:v>
                </c:pt>
                <c:pt idx="170">
                  <c:v>686.35</c:v>
                </c:pt>
                <c:pt idx="171">
                  <c:v>686.86</c:v>
                </c:pt>
                <c:pt idx="172">
                  <c:v>685.23</c:v>
                </c:pt>
                <c:pt idx="173">
                  <c:v>685.21</c:v>
                </c:pt>
                <c:pt idx="174">
                  <c:v>684.58</c:v>
                </c:pt>
                <c:pt idx="175">
                  <c:v>680.4</c:v>
                </c:pt>
                <c:pt idx="176">
                  <c:v>685.47</c:v>
                </c:pt>
                <c:pt idx="177">
                  <c:v>673.98</c:v>
                </c:pt>
                <c:pt idx="178">
                  <c:v>665.95</c:v>
                </c:pt>
                <c:pt idx="179">
                  <c:v>658.31</c:v>
                </c:pt>
                <c:pt idx="180">
                  <c:v>653.84</c:v>
                </c:pt>
                <c:pt idx="181">
                  <c:v>646.67999999999995</c:v>
                </c:pt>
                <c:pt idx="182">
                  <c:v>650.62</c:v>
                </c:pt>
                <c:pt idx="183">
                  <c:v>653.29999999999995</c:v>
                </c:pt>
                <c:pt idx="184">
                  <c:v>663.32</c:v>
                </c:pt>
                <c:pt idx="185">
                  <c:v>669.74</c:v>
                </c:pt>
                <c:pt idx="186">
                  <c:v>668.33</c:v>
                </c:pt>
                <c:pt idx="187">
                  <c:v>668.61</c:v>
                </c:pt>
                <c:pt idx="188">
                  <c:v>668.47</c:v>
                </c:pt>
                <c:pt idx="189">
                  <c:v>670.97</c:v>
                </c:pt>
                <c:pt idx="190">
                  <c:v>670.77</c:v>
                </c:pt>
                <c:pt idx="191">
                  <c:v>675.64</c:v>
                </c:pt>
                <c:pt idx="192">
                  <c:v>670.1</c:v>
                </c:pt>
                <c:pt idx="193">
                  <c:v>664.19</c:v>
                </c:pt>
                <c:pt idx="194">
                  <c:v>666.68</c:v>
                </c:pt>
                <c:pt idx="195">
                  <c:v>673.74</c:v>
                </c:pt>
                <c:pt idx="196">
                  <c:v>678.53</c:v>
                </c:pt>
                <c:pt idx="197">
                  <c:v>675.53</c:v>
                </c:pt>
                <c:pt idx="198">
                  <c:v>673.76</c:v>
                </c:pt>
                <c:pt idx="199">
                  <c:v>672.09</c:v>
                </c:pt>
                <c:pt idx="200">
                  <c:v>675.28</c:v>
                </c:pt>
                <c:pt idx="201">
                  <c:v>678.53</c:v>
                </c:pt>
                <c:pt idx="202">
                  <c:v>679.91</c:v>
                </c:pt>
                <c:pt idx="203">
                  <c:v>681.7</c:v>
                </c:pt>
                <c:pt idx="204">
                  <c:v>676.88</c:v>
                </c:pt>
                <c:pt idx="205">
                  <c:v>688.04</c:v>
                </c:pt>
                <c:pt idx="206">
                  <c:v>693.3</c:v>
                </c:pt>
                <c:pt idx="207">
                  <c:v>693.37</c:v>
                </c:pt>
                <c:pt idx="208">
                  <c:v>690.97</c:v>
                </c:pt>
                <c:pt idx="209">
                  <c:v>692.12</c:v>
                </c:pt>
                <c:pt idx="210">
                  <c:v>691.94</c:v>
                </c:pt>
                <c:pt idx="211">
                  <c:v>694.72</c:v>
                </c:pt>
                <c:pt idx="212">
                  <c:v>699.54</c:v>
                </c:pt>
                <c:pt idx="213">
                  <c:v>702.28</c:v>
                </c:pt>
                <c:pt idx="214">
                  <c:v>703.17</c:v>
                </c:pt>
                <c:pt idx="215">
                  <c:v>703.72</c:v>
                </c:pt>
                <c:pt idx="216">
                  <c:v>705.4</c:v>
                </c:pt>
                <c:pt idx="217">
                  <c:v>707.78</c:v>
                </c:pt>
                <c:pt idx="218">
                  <c:v>708.49</c:v>
                </c:pt>
                <c:pt idx="219">
                  <c:v>711.22</c:v>
                </c:pt>
                <c:pt idx="220">
                  <c:v>703.24</c:v>
                </c:pt>
                <c:pt idx="221">
                  <c:v>690.55</c:v>
                </c:pt>
                <c:pt idx="222">
                  <c:v>690.87</c:v>
                </c:pt>
                <c:pt idx="223">
                  <c:v>690.65</c:v>
                </c:pt>
                <c:pt idx="224">
                  <c:v>694.62</c:v>
                </c:pt>
                <c:pt idx="225">
                  <c:v>701.13</c:v>
                </c:pt>
                <c:pt idx="226">
                  <c:v>698.98</c:v>
                </c:pt>
                <c:pt idx="227">
                  <c:v>701.53</c:v>
                </c:pt>
                <c:pt idx="228">
                  <c:v>699.48</c:v>
                </c:pt>
                <c:pt idx="229">
                  <c:v>702.61</c:v>
                </c:pt>
                <c:pt idx="230">
                  <c:v>703.76</c:v>
                </c:pt>
                <c:pt idx="231">
                  <c:v>693.72</c:v>
                </c:pt>
                <c:pt idx="232">
                  <c:v>694.13</c:v>
                </c:pt>
                <c:pt idx="233">
                  <c:v>696.14</c:v>
                </c:pt>
                <c:pt idx="234">
                  <c:v>702.2</c:v>
                </c:pt>
                <c:pt idx="235">
                  <c:v>699.01</c:v>
                </c:pt>
                <c:pt idx="236">
                  <c:v>697.13</c:v>
                </c:pt>
                <c:pt idx="237">
                  <c:v>693.3</c:v>
                </c:pt>
                <c:pt idx="238">
                  <c:v>689.55</c:v>
                </c:pt>
                <c:pt idx="239">
                  <c:v>684.94</c:v>
                </c:pt>
                <c:pt idx="240">
                  <c:v>682.93</c:v>
                </c:pt>
                <c:pt idx="241">
                  <c:v>676.7</c:v>
                </c:pt>
                <c:pt idx="242">
                  <c:v>678.4</c:v>
                </c:pt>
                <c:pt idx="243">
                  <c:v>683.04</c:v>
                </c:pt>
                <c:pt idx="244">
                  <c:v>690.15</c:v>
                </c:pt>
                <c:pt idx="245">
                  <c:v>688.24</c:v>
                </c:pt>
                <c:pt idx="246">
                  <c:v>689.29</c:v>
                </c:pt>
                <c:pt idx="247">
                  <c:v>685.02</c:v>
                </c:pt>
                <c:pt idx="248">
                  <c:v>690.19</c:v>
                </c:pt>
                <c:pt idx="249">
                  <c:v>692.4</c:v>
                </c:pt>
                <c:pt idx="250">
                  <c:v>689.27</c:v>
                </c:pt>
                <c:pt idx="251">
                  <c:v>696.15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B-47C2-BC1F-09C9982A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89280"/>
        <c:axId val="494490456"/>
      </c:lineChart>
      <c:catAx>
        <c:axId val="4654160"/>
        <c:scaling>
          <c:orientation val="minMax"/>
        </c:scaling>
        <c:delete val="0"/>
        <c:axPos val="b"/>
        <c:numFmt formatCode="m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/>
            </a:pPr>
            <a:endParaRPr lang="sl-SI"/>
          </a:p>
        </c:txPr>
        <c:crossAx val="4654552"/>
        <c:crosses val="autoZero"/>
        <c:auto val="0"/>
        <c:lblAlgn val="ctr"/>
        <c:lblOffset val="100"/>
        <c:tickLblSkip val="20"/>
        <c:tickMarkSkip val="1"/>
        <c:noMultiLvlLbl val="0"/>
      </c:catAx>
      <c:valAx>
        <c:axId val="46545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654160"/>
        <c:crosses val="autoZero"/>
        <c:crossBetween val="between"/>
      </c:valAx>
      <c:catAx>
        <c:axId val="49448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4490456"/>
        <c:crosses val="autoZero"/>
        <c:auto val="0"/>
        <c:lblAlgn val="ctr"/>
        <c:lblOffset val="100"/>
        <c:noMultiLvlLbl val="0"/>
      </c:catAx>
      <c:valAx>
        <c:axId val="494490456"/>
        <c:scaling>
          <c:orientation val="minMax"/>
          <c:min val="6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94489280"/>
        <c:crosses val="max"/>
        <c:crossBetween val="between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0.15793</cdr:x>
      <cdr:y>0.35399</cdr:y>
    </cdr:from>
    <cdr:to>
      <cdr:x>0.29032</cdr:x>
      <cdr:y>0.47037</cdr:y>
    </cdr:to>
    <cdr:pic>
      <cdr:nvPicPr>
        <cdr:cNvPr id="495632" name="Picture 16" descr="SBITOP">
          <a:extLst xmlns:a="http://schemas.openxmlformats.org/drawingml/2006/main">
            <a:ext uri="{FF2B5EF4-FFF2-40B4-BE49-F238E27FC236}">
              <a16:creationId xmlns:a16="http://schemas.microsoft.com/office/drawing/2014/main" id="{C10A4A16-A7ED-4994-8344-822D0CE530F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26675" y="1089062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0</xdr:rowOff>
    </xdr:from>
    <xdr:to>
      <xdr:col>6</xdr:col>
      <xdr:colOff>971550</xdr:colOff>
      <xdr:row>50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9525</xdr:rowOff>
    </xdr:from>
    <xdr:to>
      <xdr:col>5</xdr:col>
      <xdr:colOff>1143000</xdr:colOff>
      <xdr:row>39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288"/>
  <sheetViews>
    <sheetView showGridLines="0" zoomScaleNormal="100" zoomScaleSheetLayoutView="80" workbookViewId="0">
      <selection activeCell="G12" sqref="G12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251" customWidth="1"/>
    <col min="10" max="10" width="13.7109375" style="167" customWidth="1"/>
    <col min="11" max="11" width="11.140625" style="167" bestFit="1" customWidth="1"/>
  </cols>
  <sheetData>
    <row r="5" spans="1:15" ht="75.75" customHeight="1" x14ac:dyDescent="0.25">
      <c r="A5" s="301" t="s">
        <v>497</v>
      </c>
      <c r="B5" s="301"/>
      <c r="C5" s="301"/>
      <c r="D5" s="301"/>
      <c r="E5" s="301"/>
      <c r="F5" s="301"/>
      <c r="G5" s="301"/>
      <c r="H5" s="50"/>
      <c r="I5" s="249"/>
    </row>
    <row r="6" spans="1:15" x14ac:dyDescent="0.2">
      <c r="H6" s="51"/>
      <c r="I6" s="250"/>
    </row>
    <row r="7" spans="1:15" x14ac:dyDescent="0.2">
      <c r="I7" s="250"/>
    </row>
    <row r="8" spans="1:15" ht="25.5" customHeight="1" x14ac:dyDescent="0.25">
      <c r="A8" s="300" t="s">
        <v>498</v>
      </c>
      <c r="B8" s="300"/>
      <c r="C8" s="300"/>
      <c r="D8" s="300"/>
      <c r="E8" s="300"/>
      <c r="F8" s="300"/>
      <c r="G8" s="300"/>
      <c r="H8" s="7"/>
      <c r="I8" s="250"/>
    </row>
    <row r="9" spans="1:15" ht="95.25" customHeight="1" x14ac:dyDescent="0.2">
      <c r="A9" s="76" t="s">
        <v>86</v>
      </c>
      <c r="B9" s="77" t="s">
        <v>499</v>
      </c>
      <c r="C9" s="77" t="s">
        <v>500</v>
      </c>
      <c r="D9" s="77" t="s">
        <v>501</v>
      </c>
      <c r="E9" s="77" t="s">
        <v>124</v>
      </c>
      <c r="F9" s="184" t="s">
        <v>87</v>
      </c>
      <c r="G9" s="181"/>
      <c r="H9" s="101" t="s">
        <v>608</v>
      </c>
      <c r="J9" s="285" t="s">
        <v>612</v>
      </c>
      <c r="K9" s="285" t="s">
        <v>613</v>
      </c>
    </row>
    <row r="10" spans="1:15" ht="29.25" customHeight="1" x14ac:dyDescent="0.2">
      <c r="A10" s="69" t="s">
        <v>88</v>
      </c>
      <c r="B10" s="70">
        <v>46</v>
      </c>
      <c r="C10" s="70">
        <v>47</v>
      </c>
      <c r="D10" s="70">
        <v>5523</v>
      </c>
      <c r="E10" s="70">
        <v>333667109.29000002</v>
      </c>
      <c r="F10" s="185">
        <v>48866</v>
      </c>
      <c r="G10" s="182"/>
      <c r="H10" s="279">
        <v>42369</v>
      </c>
      <c r="I10" s="281">
        <v>1.0887</v>
      </c>
      <c r="J10" s="182">
        <f>D10*I10</f>
        <v>6012.8900999999996</v>
      </c>
      <c r="K10" s="182">
        <f>E10*I11</f>
        <v>370207995.42967576</v>
      </c>
      <c r="L10" s="182"/>
      <c r="M10" s="52"/>
      <c r="N10" s="52"/>
      <c r="O10" s="52"/>
    </row>
    <row r="11" spans="1:15" ht="29.25" customHeight="1" x14ac:dyDescent="0.2">
      <c r="A11" s="191" t="s">
        <v>89</v>
      </c>
      <c r="B11" s="68">
        <v>9</v>
      </c>
      <c r="C11" s="68">
        <v>9</v>
      </c>
      <c r="D11" s="68">
        <v>4849</v>
      </c>
      <c r="E11" s="68">
        <v>268652885.81999999</v>
      </c>
      <c r="F11" s="192">
        <v>36191</v>
      </c>
      <c r="G11" s="182"/>
      <c r="H11" s="103" t="s">
        <v>609</v>
      </c>
      <c r="I11" s="251">
        <v>1.109513</v>
      </c>
      <c r="L11" s="52"/>
      <c r="M11" s="52"/>
      <c r="N11" s="52"/>
      <c r="O11" s="52"/>
    </row>
    <row r="12" spans="1:15" ht="26.25" customHeight="1" x14ac:dyDescent="0.2">
      <c r="A12" s="193" t="s">
        <v>90</v>
      </c>
      <c r="B12" s="67">
        <v>11</v>
      </c>
      <c r="C12" s="67">
        <v>11</v>
      </c>
      <c r="D12" s="67">
        <v>414</v>
      </c>
      <c r="E12" s="67">
        <v>40914719.159999996</v>
      </c>
      <c r="F12" s="194">
        <v>7981</v>
      </c>
      <c r="G12" s="182"/>
      <c r="H12" s="52"/>
      <c r="L12" s="52"/>
      <c r="M12" s="52"/>
      <c r="N12" s="52"/>
      <c r="O12" s="52"/>
    </row>
    <row r="13" spans="1:15" ht="26.25" customHeight="1" x14ac:dyDescent="0.2">
      <c r="A13" s="191" t="s">
        <v>91</v>
      </c>
      <c r="B13" s="68">
        <v>26</v>
      </c>
      <c r="C13" s="68">
        <v>27</v>
      </c>
      <c r="D13" s="68">
        <v>260</v>
      </c>
      <c r="E13" s="68">
        <v>24099504.309999999</v>
      </c>
      <c r="F13" s="192">
        <v>4694</v>
      </c>
      <c r="G13" s="182"/>
      <c r="H13" s="52"/>
      <c r="L13" s="52"/>
      <c r="M13" s="52"/>
      <c r="N13" s="52"/>
      <c r="O13" s="52"/>
    </row>
    <row r="14" spans="1:15" ht="28.5" customHeight="1" x14ac:dyDescent="0.2">
      <c r="A14" s="69" t="s">
        <v>92</v>
      </c>
      <c r="B14" s="67">
        <v>18</v>
      </c>
      <c r="C14" s="67">
        <v>42</v>
      </c>
      <c r="D14" s="67">
        <v>18645</v>
      </c>
      <c r="E14" s="70">
        <v>55882966.479999997</v>
      </c>
      <c r="F14" s="185">
        <v>817</v>
      </c>
      <c r="G14" s="182"/>
      <c r="H14" s="52"/>
      <c r="L14" s="52"/>
      <c r="M14" s="52"/>
      <c r="N14" s="52"/>
      <c r="O14" s="52"/>
    </row>
    <row r="15" spans="1:15" ht="27" customHeight="1" x14ac:dyDescent="0.2">
      <c r="A15" s="191" t="s">
        <v>93</v>
      </c>
      <c r="B15" s="68">
        <v>1</v>
      </c>
      <c r="C15" s="68">
        <v>12</v>
      </c>
      <c r="D15" s="68"/>
      <c r="E15" s="68">
        <v>0</v>
      </c>
      <c r="F15" s="192">
        <v>0</v>
      </c>
      <c r="G15" s="182"/>
      <c r="H15" s="52"/>
      <c r="L15" s="52"/>
      <c r="M15" s="52"/>
      <c r="N15" s="52"/>
      <c r="O15" s="52"/>
    </row>
    <row r="16" spans="1:15" ht="27" customHeight="1" x14ac:dyDescent="0.2">
      <c r="A16" s="193" t="s">
        <v>94</v>
      </c>
      <c r="B16" s="67">
        <v>3</v>
      </c>
      <c r="C16" s="67">
        <v>4</v>
      </c>
      <c r="D16" s="67"/>
      <c r="E16" s="67">
        <v>3512536.6</v>
      </c>
      <c r="F16" s="194">
        <v>14</v>
      </c>
      <c r="G16" s="182"/>
    </row>
    <row r="17" spans="1:9" ht="25.5" customHeight="1" x14ac:dyDescent="0.2">
      <c r="A17" s="76" t="s">
        <v>95</v>
      </c>
      <c r="B17" s="78">
        <v>56</v>
      </c>
      <c r="C17" s="78">
        <v>89</v>
      </c>
      <c r="D17" s="78">
        <v>24169</v>
      </c>
      <c r="E17" s="78">
        <v>393062612.37</v>
      </c>
      <c r="F17" s="186">
        <v>49697</v>
      </c>
      <c r="G17" s="183"/>
      <c r="H17" s="99"/>
    </row>
    <row r="18" spans="1:9" x14ac:dyDescent="0.2">
      <c r="C18" s="99"/>
      <c r="D18" s="99"/>
      <c r="E18" s="99"/>
      <c r="F18" s="99"/>
      <c r="I18" s="250"/>
    </row>
    <row r="19" spans="1:9" ht="24" customHeight="1" x14ac:dyDescent="0.25">
      <c r="A19" s="300" t="s">
        <v>56</v>
      </c>
      <c r="B19" s="300"/>
      <c r="C19" s="300"/>
      <c r="D19" s="300"/>
      <c r="E19" s="300"/>
      <c r="F19" s="300"/>
      <c r="G19" s="300"/>
      <c r="H19" s="7"/>
      <c r="I19" s="253"/>
    </row>
    <row r="20" spans="1:9" ht="39.75" customHeight="1" x14ac:dyDescent="0.25">
      <c r="A20" s="54" t="s">
        <v>502</v>
      </c>
      <c r="B20" s="55" t="s">
        <v>96</v>
      </c>
      <c r="C20" s="55" t="s">
        <v>97</v>
      </c>
      <c r="D20" s="55" t="s">
        <v>98</v>
      </c>
      <c r="E20" s="55" t="s">
        <v>97</v>
      </c>
      <c r="F20" s="55" t="s">
        <v>99</v>
      </c>
      <c r="G20" s="55" t="s">
        <v>100</v>
      </c>
      <c r="H20" s="7"/>
    </row>
    <row r="21" spans="1:9" ht="14.25" customHeight="1" x14ac:dyDescent="0.25">
      <c r="A21" s="56">
        <v>2004</v>
      </c>
      <c r="B21" s="71">
        <v>946.6</v>
      </c>
      <c r="C21" s="72">
        <v>38316</v>
      </c>
      <c r="D21" s="71">
        <v>706.53</v>
      </c>
      <c r="E21" s="72">
        <v>37991</v>
      </c>
      <c r="F21" s="71">
        <v>915.4</v>
      </c>
      <c r="G21" s="73">
        <v>0.29299999999999998</v>
      </c>
      <c r="H21" s="7"/>
    </row>
    <row r="22" spans="1:9" ht="14.25" customHeight="1" x14ac:dyDescent="0.25">
      <c r="A22" s="58">
        <v>2005</v>
      </c>
      <c r="B22" s="79">
        <v>960.74</v>
      </c>
      <c r="C22" s="74">
        <v>38694</v>
      </c>
      <c r="D22" s="79">
        <v>817.33</v>
      </c>
      <c r="E22" s="74">
        <v>38534</v>
      </c>
      <c r="F22" s="79">
        <v>941.02</v>
      </c>
      <c r="G22" s="75">
        <v>2.8000000000000001E-2</v>
      </c>
      <c r="H22" s="7"/>
    </row>
    <row r="23" spans="1:9" ht="14.25" customHeight="1" x14ac:dyDescent="0.25">
      <c r="A23" s="56">
        <v>2006</v>
      </c>
      <c r="B23" s="71">
        <v>1506.88</v>
      </c>
      <c r="C23" s="72">
        <v>39069</v>
      </c>
      <c r="D23" s="71">
        <v>940.16</v>
      </c>
      <c r="E23" s="72">
        <v>38720</v>
      </c>
      <c r="F23" s="71">
        <v>1473.33</v>
      </c>
      <c r="G23" s="73">
        <v>0.56569999999999998</v>
      </c>
      <c r="H23" s="7"/>
    </row>
    <row r="24" spans="1:9" ht="14.25" customHeight="1" x14ac:dyDescent="0.25">
      <c r="A24" s="58">
        <v>2007</v>
      </c>
      <c r="B24" s="79">
        <v>2674.69</v>
      </c>
      <c r="C24" s="74">
        <v>39325</v>
      </c>
      <c r="D24" s="79">
        <v>1501.26</v>
      </c>
      <c r="E24" s="74">
        <v>39085</v>
      </c>
      <c r="F24" s="79">
        <v>2518.92</v>
      </c>
      <c r="G24" s="75">
        <v>0.7097</v>
      </c>
      <c r="H24" s="7"/>
    </row>
    <row r="25" spans="1:9" ht="14.25" customHeight="1" x14ac:dyDescent="0.2">
      <c r="A25" s="56">
        <v>2008</v>
      </c>
      <c r="B25" s="71">
        <v>2520.56</v>
      </c>
      <c r="C25" s="72">
        <v>39451</v>
      </c>
      <c r="D25" s="71">
        <v>801.65</v>
      </c>
      <c r="E25" s="72">
        <v>39805</v>
      </c>
      <c r="F25" s="71">
        <v>854.26</v>
      </c>
      <c r="G25" s="73">
        <v>-0.66090000000000004</v>
      </c>
    </row>
    <row r="26" spans="1:9" ht="14.25" customHeight="1" x14ac:dyDescent="0.2">
      <c r="A26" s="58">
        <v>2009</v>
      </c>
      <c r="B26" s="79">
        <v>1127.23</v>
      </c>
      <c r="C26" s="74">
        <v>40102</v>
      </c>
      <c r="D26" s="79">
        <v>807.93</v>
      </c>
      <c r="E26" s="74">
        <v>39882</v>
      </c>
      <c r="F26" s="79">
        <v>982.67</v>
      </c>
      <c r="G26" s="75">
        <v>0.15029999999999999</v>
      </c>
    </row>
    <row r="27" spans="1:9" ht="14.25" customHeight="1" x14ac:dyDescent="0.2">
      <c r="A27" s="56">
        <v>2010</v>
      </c>
      <c r="B27" s="71">
        <v>1020.62</v>
      </c>
      <c r="C27" s="72">
        <v>40183</v>
      </c>
      <c r="D27" s="71">
        <v>806.42</v>
      </c>
      <c r="E27" s="72">
        <v>40456</v>
      </c>
      <c r="F27" s="71">
        <v>850.35</v>
      </c>
      <c r="G27" s="73">
        <v>-0.13469999999999999</v>
      </c>
    </row>
    <row r="28" spans="1:9" ht="14.25" customHeight="1" x14ac:dyDescent="0.2">
      <c r="A28" s="58">
        <v>2011</v>
      </c>
      <c r="B28" s="79">
        <v>852.44</v>
      </c>
      <c r="C28" s="74">
        <v>40627</v>
      </c>
      <c r="D28" s="79">
        <v>569.12</v>
      </c>
      <c r="E28" s="74">
        <v>40900</v>
      </c>
      <c r="F28" s="79">
        <v>589.58000000000004</v>
      </c>
      <c r="G28" s="75">
        <v>-0.30669999999999997</v>
      </c>
    </row>
    <row r="29" spans="1:9" ht="14.25" customHeight="1" x14ac:dyDescent="0.2">
      <c r="A29" s="56">
        <v>2012</v>
      </c>
      <c r="B29" s="71">
        <v>639.03</v>
      </c>
      <c r="C29" s="72">
        <v>41270</v>
      </c>
      <c r="D29" s="71">
        <v>501.27</v>
      </c>
      <c r="E29" s="72">
        <v>41145</v>
      </c>
      <c r="F29" s="71">
        <v>635.51</v>
      </c>
      <c r="G29" s="73">
        <v>7.7899999999999997E-2</v>
      </c>
    </row>
    <row r="30" spans="1:9" ht="14.25" customHeight="1" x14ac:dyDescent="0.2">
      <c r="A30" s="58">
        <v>2013</v>
      </c>
      <c r="B30" s="79">
        <v>695.64</v>
      </c>
      <c r="C30" s="74">
        <v>41282</v>
      </c>
      <c r="D30" s="79">
        <v>579.55999999999995</v>
      </c>
      <c r="E30" s="74">
        <v>41372</v>
      </c>
      <c r="F30" s="79">
        <v>655.66</v>
      </c>
      <c r="G30" s="75">
        <v>3.1699999999999999E-2</v>
      </c>
    </row>
    <row r="31" spans="1:9" ht="14.25" customHeight="1" x14ac:dyDescent="0.2">
      <c r="A31" s="56">
        <v>2014</v>
      </c>
      <c r="B31" s="71">
        <v>839.4</v>
      </c>
      <c r="C31" s="72">
        <v>41918</v>
      </c>
      <c r="D31" s="71">
        <v>658.28</v>
      </c>
      <c r="E31" s="72">
        <v>41641</v>
      </c>
      <c r="F31" s="71">
        <v>784.12</v>
      </c>
      <c r="G31" s="73">
        <v>0.19589999999999999</v>
      </c>
    </row>
    <row r="32" spans="1:9" ht="14.25" customHeight="1" x14ac:dyDescent="0.2">
      <c r="A32" s="58">
        <v>2015</v>
      </c>
      <c r="B32" s="79">
        <v>836.28</v>
      </c>
      <c r="C32" s="74">
        <v>42109</v>
      </c>
      <c r="D32" s="79">
        <v>646.67999999999995</v>
      </c>
      <c r="E32" s="74">
        <v>42268</v>
      </c>
      <c r="F32" s="79">
        <v>696.15</v>
      </c>
      <c r="G32" s="75">
        <v>-0.11219999999999999</v>
      </c>
    </row>
    <row r="33" spans="1:11" x14ac:dyDescent="0.2">
      <c r="A33" s="19"/>
      <c r="B33" s="19"/>
      <c r="C33" s="19"/>
      <c r="D33" s="19"/>
      <c r="E33" s="19"/>
      <c r="F33" s="19"/>
      <c r="G33" s="19"/>
    </row>
    <row r="34" spans="1:11" ht="24.75" customHeight="1" x14ac:dyDescent="0.2">
      <c r="A34" s="300" t="s">
        <v>57</v>
      </c>
      <c r="B34" s="300"/>
      <c r="C34" s="300"/>
      <c r="D34" s="300"/>
      <c r="E34" s="300"/>
      <c r="F34" s="300"/>
      <c r="G34" s="300"/>
    </row>
    <row r="36" spans="1:11" ht="22.5" x14ac:dyDescent="0.2">
      <c r="I36" s="254" t="s">
        <v>101</v>
      </c>
      <c r="J36" s="187" t="s">
        <v>102</v>
      </c>
      <c r="K36" s="188" t="s">
        <v>125</v>
      </c>
    </row>
    <row r="37" spans="1:11" x14ac:dyDescent="0.2">
      <c r="I37" s="255">
        <v>42006</v>
      </c>
      <c r="J37" s="52">
        <v>776.24</v>
      </c>
      <c r="K37" s="52">
        <v>254</v>
      </c>
    </row>
    <row r="38" spans="1:11" x14ac:dyDescent="0.2">
      <c r="I38" s="255">
        <v>42009</v>
      </c>
      <c r="J38" s="52">
        <v>796.42</v>
      </c>
      <c r="K38" s="52">
        <v>751</v>
      </c>
    </row>
    <row r="39" spans="1:11" x14ac:dyDescent="0.2">
      <c r="I39" s="255">
        <v>42010</v>
      </c>
      <c r="J39" s="52">
        <v>795.11</v>
      </c>
      <c r="K39" s="52">
        <v>807</v>
      </c>
    </row>
    <row r="40" spans="1:11" x14ac:dyDescent="0.2">
      <c r="I40" s="255">
        <v>42011</v>
      </c>
      <c r="J40" s="52">
        <v>803.06</v>
      </c>
      <c r="K40" s="99">
        <v>1510</v>
      </c>
    </row>
    <row r="41" spans="1:11" x14ac:dyDescent="0.2">
      <c r="I41" s="255">
        <v>42012</v>
      </c>
      <c r="J41" s="52">
        <v>801.85</v>
      </c>
      <c r="K41" s="99">
        <v>1567</v>
      </c>
    </row>
    <row r="42" spans="1:11" x14ac:dyDescent="0.2">
      <c r="I42" s="255">
        <v>42013</v>
      </c>
      <c r="J42" s="52">
        <v>796.25</v>
      </c>
      <c r="K42" s="52">
        <v>699</v>
      </c>
    </row>
    <row r="43" spans="1:11" x14ac:dyDescent="0.2">
      <c r="I43" s="255">
        <v>42016</v>
      </c>
      <c r="J43" s="52">
        <v>791.72</v>
      </c>
      <c r="K43" s="52">
        <v>476</v>
      </c>
    </row>
    <row r="44" spans="1:11" x14ac:dyDescent="0.2">
      <c r="I44" s="255">
        <v>42017</v>
      </c>
      <c r="J44" s="52">
        <v>781.61</v>
      </c>
      <c r="K44" s="52">
        <v>836</v>
      </c>
    </row>
    <row r="45" spans="1:11" x14ac:dyDescent="0.2">
      <c r="I45" s="255">
        <v>42018</v>
      </c>
      <c r="J45" s="52">
        <v>779.54</v>
      </c>
      <c r="K45" s="99">
        <v>1701</v>
      </c>
    </row>
    <row r="46" spans="1:11" x14ac:dyDescent="0.2">
      <c r="I46" s="255">
        <v>42019</v>
      </c>
      <c r="J46" s="52">
        <v>774.8</v>
      </c>
      <c r="K46" s="52">
        <v>595</v>
      </c>
    </row>
    <row r="47" spans="1:11" x14ac:dyDescent="0.2">
      <c r="I47" s="255">
        <v>42020</v>
      </c>
      <c r="J47" s="52">
        <v>780.35</v>
      </c>
      <c r="K47" s="52">
        <v>725</v>
      </c>
    </row>
    <row r="48" spans="1:11" x14ac:dyDescent="0.2">
      <c r="I48" s="255">
        <v>42023</v>
      </c>
      <c r="J48" s="52">
        <v>773.43</v>
      </c>
      <c r="K48" s="99">
        <v>1540</v>
      </c>
    </row>
    <row r="49" spans="9:11" x14ac:dyDescent="0.2">
      <c r="I49" s="255">
        <v>42024</v>
      </c>
      <c r="J49" s="52">
        <v>773.03</v>
      </c>
      <c r="K49" s="99">
        <v>1133</v>
      </c>
    </row>
    <row r="50" spans="9:11" x14ac:dyDescent="0.2">
      <c r="I50" s="255">
        <v>42025</v>
      </c>
      <c r="J50" s="52">
        <v>771.18</v>
      </c>
      <c r="K50" s="99">
        <v>1664</v>
      </c>
    </row>
    <row r="51" spans="9:11" x14ac:dyDescent="0.2">
      <c r="I51" s="255">
        <v>42026</v>
      </c>
      <c r="J51" s="52">
        <v>778.85</v>
      </c>
      <c r="K51" s="99">
        <v>2700</v>
      </c>
    </row>
    <row r="52" spans="9:11" x14ac:dyDescent="0.2">
      <c r="I52" s="255">
        <v>42027</v>
      </c>
      <c r="J52" s="52">
        <v>783.21</v>
      </c>
      <c r="K52" s="99">
        <v>1682</v>
      </c>
    </row>
    <row r="53" spans="9:11" x14ac:dyDescent="0.2">
      <c r="I53" s="255">
        <v>42030</v>
      </c>
      <c r="J53" s="52">
        <v>781.68</v>
      </c>
      <c r="K53" s="52">
        <v>696</v>
      </c>
    </row>
    <row r="54" spans="9:11" x14ac:dyDescent="0.2">
      <c r="I54" s="255">
        <v>42031</v>
      </c>
      <c r="J54" s="52">
        <v>780.15</v>
      </c>
      <c r="K54" s="52">
        <v>850</v>
      </c>
    </row>
    <row r="55" spans="9:11" x14ac:dyDescent="0.2">
      <c r="I55" s="255">
        <v>42032</v>
      </c>
      <c r="J55" s="52">
        <v>782.38</v>
      </c>
      <c r="K55" s="99">
        <v>2309</v>
      </c>
    </row>
    <row r="56" spans="9:11" x14ac:dyDescent="0.2">
      <c r="I56" s="255">
        <v>42033</v>
      </c>
      <c r="J56" s="52">
        <v>782.92</v>
      </c>
      <c r="K56" s="99">
        <v>1449</v>
      </c>
    </row>
    <row r="57" spans="9:11" x14ac:dyDescent="0.2">
      <c r="I57" s="255">
        <v>42034</v>
      </c>
      <c r="J57" s="52">
        <v>790.31</v>
      </c>
      <c r="K57" s="99">
        <v>1527</v>
      </c>
    </row>
    <row r="58" spans="9:11" x14ac:dyDescent="0.2">
      <c r="I58" s="255">
        <v>42037</v>
      </c>
      <c r="J58" s="52">
        <v>785.16</v>
      </c>
      <c r="K58" s="99">
        <v>1056</v>
      </c>
    </row>
    <row r="59" spans="9:11" x14ac:dyDescent="0.2">
      <c r="I59" s="255">
        <v>42038</v>
      </c>
      <c r="J59" s="52">
        <v>777.66</v>
      </c>
      <c r="K59" s="52">
        <v>686</v>
      </c>
    </row>
    <row r="60" spans="9:11" x14ac:dyDescent="0.2">
      <c r="I60" s="255">
        <v>42039</v>
      </c>
      <c r="J60" s="52">
        <v>776.52</v>
      </c>
      <c r="K60" s="99">
        <v>1121</v>
      </c>
    </row>
    <row r="61" spans="9:11" x14ac:dyDescent="0.2">
      <c r="I61" s="255">
        <v>42040</v>
      </c>
      <c r="J61" s="52">
        <v>782.61</v>
      </c>
      <c r="K61" s="99">
        <v>3439</v>
      </c>
    </row>
    <row r="62" spans="9:11" x14ac:dyDescent="0.2">
      <c r="I62" s="255">
        <v>42041</v>
      </c>
      <c r="J62" s="52">
        <v>786.67</v>
      </c>
      <c r="K62" s="52">
        <v>439</v>
      </c>
    </row>
    <row r="63" spans="9:11" x14ac:dyDescent="0.2">
      <c r="I63" s="255">
        <v>42044</v>
      </c>
      <c r="J63" s="52">
        <v>775.34</v>
      </c>
      <c r="K63" s="52">
        <v>744</v>
      </c>
    </row>
    <row r="64" spans="9:11" x14ac:dyDescent="0.2">
      <c r="I64" s="255">
        <v>42045</v>
      </c>
      <c r="J64" s="52">
        <v>779.55</v>
      </c>
      <c r="K64" s="99">
        <v>1587</v>
      </c>
    </row>
    <row r="65" spans="9:11" x14ac:dyDescent="0.2">
      <c r="I65" s="255">
        <v>42046</v>
      </c>
      <c r="J65" s="52">
        <v>781.28</v>
      </c>
      <c r="K65" s="99">
        <v>1126</v>
      </c>
    </row>
    <row r="66" spans="9:11" x14ac:dyDescent="0.2">
      <c r="I66" s="255">
        <v>42047</v>
      </c>
      <c r="J66" s="52">
        <v>781.69</v>
      </c>
      <c r="K66" s="52">
        <v>626</v>
      </c>
    </row>
    <row r="67" spans="9:11" x14ac:dyDescent="0.2">
      <c r="I67" s="255">
        <v>42048</v>
      </c>
      <c r="J67" s="52">
        <v>781.41</v>
      </c>
      <c r="K67" s="52">
        <v>725</v>
      </c>
    </row>
    <row r="68" spans="9:11" x14ac:dyDescent="0.2">
      <c r="I68" s="255">
        <v>42051</v>
      </c>
      <c r="J68" s="52">
        <v>779.81</v>
      </c>
      <c r="K68" s="52">
        <v>595</v>
      </c>
    </row>
    <row r="69" spans="9:11" x14ac:dyDescent="0.2">
      <c r="I69" s="255">
        <v>42052</v>
      </c>
      <c r="J69" s="52">
        <v>783.43</v>
      </c>
      <c r="K69" s="99">
        <v>1234</v>
      </c>
    </row>
    <row r="70" spans="9:11" x14ac:dyDescent="0.2">
      <c r="I70" s="255">
        <v>42053</v>
      </c>
      <c r="J70" s="52">
        <v>781.04</v>
      </c>
      <c r="K70" s="52">
        <v>838</v>
      </c>
    </row>
    <row r="71" spans="9:11" x14ac:dyDescent="0.2">
      <c r="I71" s="255">
        <v>42054</v>
      </c>
      <c r="J71" s="52">
        <v>780.56</v>
      </c>
      <c r="K71" s="52">
        <v>430</v>
      </c>
    </row>
    <row r="72" spans="9:11" x14ac:dyDescent="0.2">
      <c r="I72" s="255">
        <v>42055</v>
      </c>
      <c r="J72" s="52">
        <v>781.26</v>
      </c>
      <c r="K72" s="99">
        <v>2687</v>
      </c>
    </row>
    <row r="73" spans="9:11" x14ac:dyDescent="0.2">
      <c r="I73" s="255">
        <v>42058</v>
      </c>
      <c r="J73" s="52">
        <v>780.79</v>
      </c>
      <c r="K73" s="52">
        <v>478</v>
      </c>
    </row>
    <row r="74" spans="9:11" x14ac:dyDescent="0.2">
      <c r="I74" s="255">
        <v>42059</v>
      </c>
      <c r="J74" s="52">
        <v>782.73</v>
      </c>
      <c r="K74" s="52">
        <v>717</v>
      </c>
    </row>
    <row r="75" spans="9:11" x14ac:dyDescent="0.2">
      <c r="I75" s="255">
        <v>42060</v>
      </c>
      <c r="J75" s="52">
        <v>780.09</v>
      </c>
      <c r="K75" s="52">
        <v>539</v>
      </c>
    </row>
    <row r="76" spans="9:11" x14ac:dyDescent="0.2">
      <c r="I76" s="255">
        <v>42061</v>
      </c>
      <c r="J76" s="52">
        <v>787.82</v>
      </c>
      <c r="K76" s="52">
        <v>343</v>
      </c>
    </row>
    <row r="77" spans="9:11" x14ac:dyDescent="0.2">
      <c r="I77" s="255">
        <v>42062</v>
      </c>
      <c r="J77" s="52">
        <v>796.41</v>
      </c>
      <c r="K77" s="99">
        <v>2482</v>
      </c>
    </row>
    <row r="78" spans="9:11" x14ac:dyDescent="0.2">
      <c r="I78" s="255">
        <v>42065</v>
      </c>
      <c r="J78" s="52">
        <v>802.5</v>
      </c>
      <c r="K78" s="99">
        <v>1058</v>
      </c>
    </row>
    <row r="79" spans="9:11" x14ac:dyDescent="0.2">
      <c r="I79" s="255">
        <v>42066</v>
      </c>
      <c r="J79" s="52">
        <v>800.2</v>
      </c>
      <c r="K79" s="99">
        <v>1217</v>
      </c>
    </row>
    <row r="80" spans="9:11" x14ac:dyDescent="0.2">
      <c r="I80" s="255">
        <v>42067</v>
      </c>
      <c r="J80" s="52">
        <v>798.33</v>
      </c>
      <c r="K80" s="52">
        <v>710</v>
      </c>
    </row>
    <row r="81" spans="9:11" x14ac:dyDescent="0.2">
      <c r="I81" s="255">
        <v>42068</v>
      </c>
      <c r="J81" s="52">
        <v>796.37</v>
      </c>
      <c r="K81" s="99">
        <v>1008</v>
      </c>
    </row>
    <row r="82" spans="9:11" x14ac:dyDescent="0.2">
      <c r="I82" s="255">
        <v>42069</v>
      </c>
      <c r="J82" s="52">
        <v>802.09</v>
      </c>
      <c r="K82" s="99">
        <v>1905</v>
      </c>
    </row>
    <row r="83" spans="9:11" x14ac:dyDescent="0.2">
      <c r="I83" s="255">
        <v>42072</v>
      </c>
      <c r="J83" s="52">
        <v>807.62</v>
      </c>
      <c r="K83" s="52">
        <v>923</v>
      </c>
    </row>
    <row r="84" spans="9:11" x14ac:dyDescent="0.2">
      <c r="I84" s="255">
        <v>42073</v>
      </c>
      <c r="J84" s="52">
        <v>806.06</v>
      </c>
      <c r="K84" s="52">
        <v>959</v>
      </c>
    </row>
    <row r="85" spans="9:11" x14ac:dyDescent="0.2">
      <c r="I85" s="255">
        <v>42074</v>
      </c>
      <c r="J85" s="52">
        <v>807.37</v>
      </c>
      <c r="K85" s="99">
        <v>1953</v>
      </c>
    </row>
    <row r="86" spans="9:11" x14ac:dyDescent="0.2">
      <c r="I86" s="255">
        <v>42075</v>
      </c>
      <c r="J86" s="52">
        <v>808.21</v>
      </c>
      <c r="K86" s="99">
        <v>1173</v>
      </c>
    </row>
    <row r="87" spans="9:11" x14ac:dyDescent="0.2">
      <c r="I87" s="255">
        <v>42076</v>
      </c>
      <c r="J87" s="52">
        <v>806.59</v>
      </c>
      <c r="K87" s="99">
        <v>1286</v>
      </c>
    </row>
    <row r="88" spans="9:11" x14ac:dyDescent="0.2">
      <c r="I88" s="255">
        <v>42079</v>
      </c>
      <c r="J88" s="52">
        <v>810.68</v>
      </c>
      <c r="K88" s="99">
        <v>1134</v>
      </c>
    </row>
    <row r="89" spans="9:11" x14ac:dyDescent="0.2">
      <c r="I89" s="255">
        <v>42080</v>
      </c>
      <c r="J89" s="52">
        <v>811.98</v>
      </c>
      <c r="K89" s="99">
        <v>1674</v>
      </c>
    </row>
    <row r="90" spans="9:11" x14ac:dyDescent="0.2">
      <c r="I90" s="255">
        <v>42081</v>
      </c>
      <c r="J90" s="52">
        <v>808.87</v>
      </c>
      <c r="K90" s="52">
        <v>880</v>
      </c>
    </row>
    <row r="91" spans="9:11" x14ac:dyDescent="0.2">
      <c r="I91" s="255">
        <v>42082</v>
      </c>
      <c r="J91" s="52">
        <v>806.67</v>
      </c>
      <c r="K91" s="99">
        <v>1453</v>
      </c>
    </row>
    <row r="92" spans="9:11" x14ac:dyDescent="0.2">
      <c r="I92" s="255">
        <v>42083</v>
      </c>
      <c r="J92" s="52">
        <v>805.34</v>
      </c>
      <c r="K92" s="99">
        <v>1869</v>
      </c>
    </row>
    <row r="93" spans="9:11" x14ac:dyDescent="0.2">
      <c r="I93" s="255">
        <v>42086</v>
      </c>
      <c r="J93" s="52">
        <v>805.16</v>
      </c>
      <c r="K93" s="52">
        <v>688</v>
      </c>
    </row>
    <row r="94" spans="9:11" x14ac:dyDescent="0.2">
      <c r="I94" s="255">
        <v>42087</v>
      </c>
      <c r="J94" s="52">
        <v>798.81</v>
      </c>
      <c r="K94" s="99">
        <v>1128</v>
      </c>
    </row>
    <row r="95" spans="9:11" x14ac:dyDescent="0.2">
      <c r="I95" s="255">
        <v>42088</v>
      </c>
      <c r="J95" s="52">
        <v>804.59</v>
      </c>
      <c r="K95" s="52">
        <v>742</v>
      </c>
    </row>
    <row r="96" spans="9:11" x14ac:dyDescent="0.2">
      <c r="I96" s="255">
        <v>42089</v>
      </c>
      <c r="J96" s="52">
        <v>789.44</v>
      </c>
      <c r="K96" s="99">
        <v>3029</v>
      </c>
    </row>
    <row r="97" spans="9:11" x14ac:dyDescent="0.2">
      <c r="I97" s="255">
        <v>42090</v>
      </c>
      <c r="J97" s="52">
        <v>797.61</v>
      </c>
      <c r="K97" s="52">
        <v>499</v>
      </c>
    </row>
    <row r="98" spans="9:11" x14ac:dyDescent="0.2">
      <c r="I98" s="255">
        <v>42093</v>
      </c>
      <c r="J98" s="52">
        <v>793.19</v>
      </c>
      <c r="K98" s="52">
        <v>724</v>
      </c>
    </row>
    <row r="99" spans="9:11" x14ac:dyDescent="0.2">
      <c r="I99" s="255">
        <v>42094</v>
      </c>
      <c r="J99" s="52">
        <v>795.87</v>
      </c>
      <c r="K99" s="52">
        <v>522</v>
      </c>
    </row>
    <row r="100" spans="9:11" x14ac:dyDescent="0.2">
      <c r="I100" s="255">
        <v>42095</v>
      </c>
      <c r="J100" s="52">
        <v>802.41</v>
      </c>
      <c r="K100" s="52">
        <v>842</v>
      </c>
    </row>
    <row r="101" spans="9:11" x14ac:dyDescent="0.2">
      <c r="I101" s="255">
        <v>42096</v>
      </c>
      <c r="J101" s="52">
        <v>804.27</v>
      </c>
      <c r="K101" s="52">
        <v>653</v>
      </c>
    </row>
    <row r="102" spans="9:11" x14ac:dyDescent="0.2">
      <c r="I102" s="255">
        <v>42101</v>
      </c>
      <c r="J102" s="52">
        <v>802.73</v>
      </c>
      <c r="K102" s="99">
        <v>1049</v>
      </c>
    </row>
    <row r="103" spans="9:11" x14ac:dyDescent="0.2">
      <c r="I103" s="255">
        <v>42102</v>
      </c>
      <c r="J103" s="52">
        <v>809.69</v>
      </c>
      <c r="K103" s="99">
        <v>1448</v>
      </c>
    </row>
    <row r="104" spans="9:11" x14ac:dyDescent="0.2">
      <c r="I104" s="255">
        <v>42103</v>
      </c>
      <c r="J104" s="52">
        <v>811.37</v>
      </c>
      <c r="K104" s="99">
        <v>1691</v>
      </c>
    </row>
    <row r="105" spans="9:11" x14ac:dyDescent="0.2">
      <c r="I105" s="255">
        <v>42104</v>
      </c>
      <c r="J105" s="52">
        <v>810.41</v>
      </c>
      <c r="K105" s="99">
        <v>1531</v>
      </c>
    </row>
    <row r="106" spans="9:11" x14ac:dyDescent="0.2">
      <c r="I106" s="255">
        <v>42107</v>
      </c>
      <c r="J106" s="52">
        <v>809.54</v>
      </c>
      <c r="K106" s="52">
        <v>683</v>
      </c>
    </row>
    <row r="107" spans="9:11" x14ac:dyDescent="0.2">
      <c r="I107" s="255">
        <v>42108</v>
      </c>
      <c r="J107" s="52">
        <v>815.38</v>
      </c>
      <c r="K107" s="99">
        <v>2560</v>
      </c>
    </row>
    <row r="108" spans="9:11" x14ac:dyDescent="0.2">
      <c r="I108" s="255">
        <v>42109</v>
      </c>
      <c r="J108" s="52">
        <v>836.28</v>
      </c>
      <c r="K108" s="99">
        <v>3286</v>
      </c>
    </row>
    <row r="109" spans="9:11" x14ac:dyDescent="0.2">
      <c r="I109" s="255">
        <v>42110</v>
      </c>
      <c r="J109" s="52">
        <v>831.6</v>
      </c>
      <c r="K109" s="99">
        <v>4550</v>
      </c>
    </row>
    <row r="110" spans="9:11" x14ac:dyDescent="0.2">
      <c r="I110" s="255">
        <v>42111</v>
      </c>
      <c r="J110" s="52">
        <v>821.92</v>
      </c>
      <c r="K110" s="99">
        <v>2888</v>
      </c>
    </row>
    <row r="111" spans="9:11" x14ac:dyDescent="0.2">
      <c r="I111" s="255">
        <v>42114</v>
      </c>
      <c r="J111" s="52">
        <v>821.46</v>
      </c>
      <c r="K111" s="99">
        <v>2825</v>
      </c>
    </row>
    <row r="112" spans="9:11" x14ac:dyDescent="0.2">
      <c r="I112" s="255">
        <v>42115</v>
      </c>
      <c r="J112" s="52">
        <v>817.58</v>
      </c>
      <c r="K112" s="99">
        <v>2426</v>
      </c>
    </row>
    <row r="113" spans="9:11" x14ac:dyDescent="0.2">
      <c r="I113" s="255">
        <v>42116</v>
      </c>
      <c r="J113" s="52">
        <v>816.53</v>
      </c>
      <c r="K113" s="99">
        <v>2447</v>
      </c>
    </row>
    <row r="114" spans="9:11" x14ac:dyDescent="0.2">
      <c r="I114" s="255">
        <v>42117</v>
      </c>
      <c r="J114" s="52">
        <v>819.64</v>
      </c>
      <c r="K114" s="99">
        <v>3667</v>
      </c>
    </row>
    <row r="115" spans="9:11" x14ac:dyDescent="0.2">
      <c r="I115" s="255">
        <v>42118</v>
      </c>
      <c r="J115" s="52">
        <v>815.14</v>
      </c>
      <c r="K115" s="99">
        <v>2452</v>
      </c>
    </row>
    <row r="116" spans="9:11" x14ac:dyDescent="0.2">
      <c r="I116" s="255">
        <v>42122</v>
      </c>
      <c r="J116" s="52">
        <v>811.98</v>
      </c>
      <c r="K116" s="99">
        <v>2183</v>
      </c>
    </row>
    <row r="117" spans="9:11" x14ac:dyDescent="0.2">
      <c r="I117" s="255">
        <v>42123</v>
      </c>
      <c r="J117" s="52">
        <v>811.24</v>
      </c>
      <c r="K117" s="52">
        <v>910</v>
      </c>
    </row>
    <row r="118" spans="9:11" x14ac:dyDescent="0.2">
      <c r="I118" s="255">
        <v>42124</v>
      </c>
      <c r="J118" s="52">
        <v>815.31</v>
      </c>
      <c r="K118" s="52">
        <v>707</v>
      </c>
    </row>
    <row r="119" spans="9:11" x14ac:dyDescent="0.2">
      <c r="I119" s="255">
        <v>42128</v>
      </c>
      <c r="J119" s="52">
        <v>813.7</v>
      </c>
      <c r="K119" s="52">
        <v>469</v>
      </c>
    </row>
    <row r="120" spans="9:11" x14ac:dyDescent="0.2">
      <c r="I120" s="255">
        <v>42129</v>
      </c>
      <c r="J120" s="52">
        <v>810.59</v>
      </c>
      <c r="K120" s="99">
        <v>1159</v>
      </c>
    </row>
    <row r="121" spans="9:11" x14ac:dyDescent="0.2">
      <c r="I121" s="255">
        <v>42130</v>
      </c>
      <c r="J121" s="52">
        <v>810.66</v>
      </c>
      <c r="K121" s="99">
        <v>1824</v>
      </c>
    </row>
    <row r="122" spans="9:11" x14ac:dyDescent="0.2">
      <c r="I122" s="255">
        <v>42131</v>
      </c>
      <c r="J122" s="52">
        <v>809.44</v>
      </c>
      <c r="K122" s="52">
        <v>791</v>
      </c>
    </row>
    <row r="123" spans="9:11" x14ac:dyDescent="0.2">
      <c r="I123" s="255">
        <v>42132</v>
      </c>
      <c r="J123" s="52">
        <v>806.89</v>
      </c>
      <c r="K123" s="99">
        <v>1118</v>
      </c>
    </row>
    <row r="124" spans="9:11" x14ac:dyDescent="0.2">
      <c r="I124" s="255">
        <v>42135</v>
      </c>
      <c r="J124" s="52">
        <v>803.89</v>
      </c>
      <c r="K124" s="99">
        <v>1020</v>
      </c>
    </row>
    <row r="125" spans="9:11" x14ac:dyDescent="0.2">
      <c r="I125" s="255">
        <v>42136</v>
      </c>
      <c r="J125" s="52">
        <v>802.9</v>
      </c>
      <c r="K125" s="99">
        <v>1567</v>
      </c>
    </row>
    <row r="126" spans="9:11" x14ac:dyDescent="0.2">
      <c r="I126" s="255">
        <v>42137</v>
      </c>
      <c r="J126" s="52">
        <v>802.01</v>
      </c>
      <c r="K126" s="52">
        <v>817</v>
      </c>
    </row>
    <row r="127" spans="9:11" x14ac:dyDescent="0.2">
      <c r="I127" s="255">
        <v>42138</v>
      </c>
      <c r="J127" s="52">
        <v>809.63</v>
      </c>
      <c r="K127" s="99">
        <v>1487</v>
      </c>
    </row>
    <row r="128" spans="9:11" x14ac:dyDescent="0.2">
      <c r="I128" s="255">
        <v>42139</v>
      </c>
      <c r="J128" s="52">
        <v>806.69</v>
      </c>
      <c r="K128" s="99">
        <v>1869</v>
      </c>
    </row>
    <row r="129" spans="9:11" x14ac:dyDescent="0.2">
      <c r="I129" s="255">
        <v>42142</v>
      </c>
      <c r="J129" s="52">
        <v>802.11</v>
      </c>
      <c r="K129" s="99">
        <v>1627</v>
      </c>
    </row>
    <row r="130" spans="9:11" x14ac:dyDescent="0.2">
      <c r="I130" s="255">
        <v>42143</v>
      </c>
      <c r="J130" s="52">
        <v>796.92</v>
      </c>
      <c r="K130" s="99">
        <v>1741</v>
      </c>
    </row>
    <row r="131" spans="9:11" x14ac:dyDescent="0.2">
      <c r="I131" s="255">
        <v>42144</v>
      </c>
      <c r="J131" s="52">
        <v>800.71</v>
      </c>
      <c r="K131" s="99">
        <v>1449</v>
      </c>
    </row>
    <row r="132" spans="9:11" x14ac:dyDescent="0.2">
      <c r="I132" s="255">
        <v>42145</v>
      </c>
      <c r="J132" s="52">
        <v>800.92</v>
      </c>
      <c r="K132" s="52">
        <v>915</v>
      </c>
    </row>
    <row r="133" spans="9:11" x14ac:dyDescent="0.2">
      <c r="I133" s="255">
        <v>42146</v>
      </c>
      <c r="J133" s="52">
        <v>804.43</v>
      </c>
      <c r="K133" s="52">
        <v>768</v>
      </c>
    </row>
    <row r="134" spans="9:11" x14ac:dyDescent="0.2">
      <c r="I134" s="255">
        <v>42149</v>
      </c>
      <c r="J134" s="52">
        <v>803.21</v>
      </c>
      <c r="K134" s="99">
        <v>1254</v>
      </c>
    </row>
    <row r="135" spans="9:11" x14ac:dyDescent="0.2">
      <c r="I135" s="255">
        <v>42150</v>
      </c>
      <c r="J135" s="52">
        <v>800.86</v>
      </c>
      <c r="K135" s="99">
        <v>1455</v>
      </c>
    </row>
    <row r="136" spans="9:11" x14ac:dyDescent="0.2">
      <c r="I136" s="255">
        <v>42151</v>
      </c>
      <c r="J136" s="52">
        <v>800.62</v>
      </c>
      <c r="K136" s="99">
        <v>1926</v>
      </c>
    </row>
    <row r="137" spans="9:11" x14ac:dyDescent="0.2">
      <c r="I137" s="255">
        <v>42152</v>
      </c>
      <c r="J137" s="52">
        <v>801.49</v>
      </c>
      <c r="K137" s="99">
        <v>2116</v>
      </c>
    </row>
    <row r="138" spans="9:11" x14ac:dyDescent="0.2">
      <c r="I138" s="255">
        <v>42153</v>
      </c>
      <c r="J138" s="52">
        <v>792.26</v>
      </c>
      <c r="K138" s="99">
        <v>2849</v>
      </c>
    </row>
    <row r="139" spans="9:11" x14ac:dyDescent="0.2">
      <c r="I139" s="255">
        <v>42156</v>
      </c>
      <c r="J139" s="52">
        <v>787.92</v>
      </c>
      <c r="K139" s="99">
        <v>1005</v>
      </c>
    </row>
    <row r="140" spans="9:11" x14ac:dyDescent="0.2">
      <c r="I140" s="255">
        <v>42157</v>
      </c>
      <c r="J140" s="52">
        <v>792.09</v>
      </c>
      <c r="K140" s="52">
        <v>959</v>
      </c>
    </row>
    <row r="141" spans="9:11" x14ac:dyDescent="0.2">
      <c r="I141" s="255">
        <v>42158</v>
      </c>
      <c r="J141" s="52">
        <v>790.57</v>
      </c>
      <c r="K141" s="52">
        <v>724</v>
      </c>
    </row>
    <row r="142" spans="9:11" x14ac:dyDescent="0.2">
      <c r="I142" s="255">
        <v>42159</v>
      </c>
      <c r="J142" s="52">
        <v>794.62</v>
      </c>
      <c r="K142" s="52">
        <v>926</v>
      </c>
    </row>
    <row r="143" spans="9:11" x14ac:dyDescent="0.2">
      <c r="I143" s="255">
        <v>42160</v>
      </c>
      <c r="J143" s="52">
        <v>791.12</v>
      </c>
      <c r="K143" s="99">
        <v>1082</v>
      </c>
    </row>
    <row r="144" spans="9:11" x14ac:dyDescent="0.2">
      <c r="I144" s="255">
        <v>42163</v>
      </c>
      <c r="J144" s="52">
        <v>788.82</v>
      </c>
      <c r="K144" s="52">
        <v>596</v>
      </c>
    </row>
    <row r="145" spans="9:11" x14ac:dyDescent="0.2">
      <c r="I145" s="255">
        <v>42164</v>
      </c>
      <c r="J145" s="52">
        <v>784.22</v>
      </c>
      <c r="K145" s="99">
        <v>1465</v>
      </c>
    </row>
    <row r="146" spans="9:11" x14ac:dyDescent="0.2">
      <c r="I146" s="255">
        <v>42165</v>
      </c>
      <c r="J146" s="52">
        <v>774.29</v>
      </c>
      <c r="K146" s="99">
        <v>2220</v>
      </c>
    </row>
    <row r="147" spans="9:11" x14ac:dyDescent="0.2">
      <c r="I147" s="255">
        <v>42166</v>
      </c>
      <c r="J147" s="52">
        <v>775.07</v>
      </c>
      <c r="K147" s="99">
        <v>5530</v>
      </c>
    </row>
    <row r="148" spans="9:11" x14ac:dyDescent="0.2">
      <c r="I148" s="255">
        <v>42167</v>
      </c>
      <c r="J148" s="52">
        <v>776.97</v>
      </c>
      <c r="K148" s="99">
        <v>1459</v>
      </c>
    </row>
    <row r="149" spans="9:11" x14ac:dyDescent="0.2">
      <c r="I149" s="255">
        <v>42170</v>
      </c>
      <c r="J149" s="52">
        <v>766.54</v>
      </c>
      <c r="K149" s="52">
        <v>848</v>
      </c>
    </row>
    <row r="150" spans="9:11" x14ac:dyDescent="0.2">
      <c r="I150" s="255">
        <v>42171</v>
      </c>
      <c r="J150" s="52">
        <v>747.15</v>
      </c>
      <c r="K150" s="99">
        <v>10765</v>
      </c>
    </row>
    <row r="151" spans="9:11" x14ac:dyDescent="0.2">
      <c r="I151" s="255">
        <v>42172</v>
      </c>
      <c r="J151" s="52">
        <v>741.52</v>
      </c>
      <c r="K151" s="99">
        <v>1894</v>
      </c>
    </row>
    <row r="152" spans="9:11" x14ac:dyDescent="0.2">
      <c r="I152" s="255">
        <v>42173</v>
      </c>
      <c r="J152" s="52">
        <v>735.63</v>
      </c>
      <c r="K152" s="99">
        <v>1302</v>
      </c>
    </row>
    <row r="153" spans="9:11" x14ac:dyDescent="0.2">
      <c r="I153" s="255">
        <v>42174</v>
      </c>
      <c r="J153" s="52">
        <v>741.18</v>
      </c>
      <c r="K153" s="99">
        <v>1003</v>
      </c>
    </row>
    <row r="154" spans="9:11" x14ac:dyDescent="0.2">
      <c r="I154" s="255">
        <v>42177</v>
      </c>
      <c r="J154" s="52">
        <v>751.76</v>
      </c>
      <c r="K154" s="99">
        <v>1153</v>
      </c>
    </row>
    <row r="155" spans="9:11" x14ac:dyDescent="0.2">
      <c r="I155" s="255">
        <v>42178</v>
      </c>
      <c r="J155" s="52">
        <v>748.72</v>
      </c>
      <c r="K155" s="52">
        <v>875</v>
      </c>
    </row>
    <row r="156" spans="9:11" x14ac:dyDescent="0.2">
      <c r="I156" s="255">
        <v>42179</v>
      </c>
      <c r="J156" s="52">
        <v>749.18</v>
      </c>
      <c r="K156" s="99">
        <v>1659</v>
      </c>
    </row>
    <row r="157" spans="9:11" x14ac:dyDescent="0.2">
      <c r="I157" s="255">
        <v>42181</v>
      </c>
      <c r="J157" s="52">
        <v>745.75</v>
      </c>
      <c r="K157" s="99">
        <v>1153</v>
      </c>
    </row>
    <row r="158" spans="9:11" x14ac:dyDescent="0.2">
      <c r="I158" s="255">
        <v>42184</v>
      </c>
      <c r="J158" s="52">
        <v>735.56</v>
      </c>
      <c r="K158" s="52">
        <v>686</v>
      </c>
    </row>
    <row r="159" spans="9:11" x14ac:dyDescent="0.2">
      <c r="I159" s="255">
        <v>42185</v>
      </c>
      <c r="J159" s="52">
        <v>734.41</v>
      </c>
      <c r="K159" s="52">
        <v>755</v>
      </c>
    </row>
    <row r="160" spans="9:11" x14ac:dyDescent="0.2">
      <c r="I160" s="255">
        <v>42186</v>
      </c>
      <c r="J160" s="52">
        <v>736.37</v>
      </c>
      <c r="K160" s="52">
        <v>801</v>
      </c>
    </row>
    <row r="161" spans="9:11" x14ac:dyDescent="0.2">
      <c r="I161" s="255">
        <v>42187</v>
      </c>
      <c r="J161" s="52">
        <v>732.21</v>
      </c>
      <c r="K161" s="99">
        <v>1298</v>
      </c>
    </row>
    <row r="162" spans="9:11" x14ac:dyDescent="0.2">
      <c r="I162" s="255">
        <v>42188</v>
      </c>
      <c r="J162" s="52">
        <v>724.54</v>
      </c>
      <c r="K162" s="52">
        <v>492</v>
      </c>
    </row>
    <row r="163" spans="9:11" x14ac:dyDescent="0.2">
      <c r="I163" s="255">
        <v>42191</v>
      </c>
      <c r="J163" s="52">
        <v>720.16</v>
      </c>
      <c r="K163" s="52">
        <v>729</v>
      </c>
    </row>
    <row r="164" spans="9:11" x14ac:dyDescent="0.2">
      <c r="I164" s="255">
        <v>42192</v>
      </c>
      <c r="J164" s="52">
        <v>731.88</v>
      </c>
      <c r="K164" s="52">
        <v>375</v>
      </c>
    </row>
    <row r="165" spans="9:11" x14ac:dyDescent="0.2">
      <c r="I165" s="255">
        <v>42193</v>
      </c>
      <c r="J165" s="52">
        <v>728.26</v>
      </c>
      <c r="K165" s="52">
        <v>573</v>
      </c>
    </row>
    <row r="166" spans="9:11" x14ac:dyDescent="0.2">
      <c r="I166" s="255">
        <v>42194</v>
      </c>
      <c r="J166" s="52">
        <v>724.37</v>
      </c>
      <c r="K166" s="99">
        <v>2370</v>
      </c>
    </row>
    <row r="167" spans="9:11" x14ac:dyDescent="0.2">
      <c r="I167" s="255">
        <v>42195</v>
      </c>
      <c r="J167" s="52">
        <v>729.66</v>
      </c>
      <c r="K167" s="52">
        <v>331</v>
      </c>
    </row>
    <row r="168" spans="9:11" x14ac:dyDescent="0.2">
      <c r="I168" s="255">
        <v>42198</v>
      </c>
      <c r="J168" s="52">
        <v>733.81</v>
      </c>
      <c r="K168" s="52">
        <v>506</v>
      </c>
    </row>
    <row r="169" spans="9:11" x14ac:dyDescent="0.2">
      <c r="I169" s="255">
        <v>42199</v>
      </c>
      <c r="J169" s="52">
        <v>735.4</v>
      </c>
      <c r="K169" s="99">
        <v>1010</v>
      </c>
    </row>
    <row r="170" spans="9:11" x14ac:dyDescent="0.2">
      <c r="I170" s="255">
        <v>42200</v>
      </c>
      <c r="J170" s="52">
        <v>735.94</v>
      </c>
      <c r="K170" s="52">
        <v>401</v>
      </c>
    </row>
    <row r="171" spans="9:11" x14ac:dyDescent="0.2">
      <c r="I171" s="255">
        <v>42201</v>
      </c>
      <c r="J171" s="52">
        <v>734.83</v>
      </c>
      <c r="K171" s="52">
        <v>449</v>
      </c>
    </row>
    <row r="172" spans="9:11" x14ac:dyDescent="0.2">
      <c r="I172" s="255">
        <v>42202</v>
      </c>
      <c r="J172" s="52">
        <v>737.38</v>
      </c>
      <c r="K172" s="52">
        <v>323</v>
      </c>
    </row>
    <row r="173" spans="9:11" x14ac:dyDescent="0.2">
      <c r="I173" s="255">
        <v>42205</v>
      </c>
      <c r="J173" s="52">
        <v>733.55</v>
      </c>
      <c r="K173" s="52">
        <v>226</v>
      </c>
    </row>
    <row r="174" spans="9:11" x14ac:dyDescent="0.2">
      <c r="I174" s="255">
        <v>42206</v>
      </c>
      <c r="J174" s="52">
        <v>738.89</v>
      </c>
      <c r="K174" s="52">
        <v>917</v>
      </c>
    </row>
    <row r="175" spans="9:11" x14ac:dyDescent="0.2">
      <c r="I175" s="255">
        <v>42207</v>
      </c>
      <c r="J175" s="52">
        <v>740.38</v>
      </c>
      <c r="K175" s="52">
        <v>623</v>
      </c>
    </row>
    <row r="176" spans="9:11" x14ac:dyDescent="0.2">
      <c r="I176" s="255">
        <v>42208</v>
      </c>
      <c r="J176" s="52">
        <v>742.94</v>
      </c>
      <c r="K176" s="52">
        <v>464</v>
      </c>
    </row>
    <row r="177" spans="9:11" x14ac:dyDescent="0.2">
      <c r="I177" s="255">
        <v>42209</v>
      </c>
      <c r="J177" s="52">
        <v>742.27</v>
      </c>
      <c r="K177" s="52">
        <v>728</v>
      </c>
    </row>
    <row r="178" spans="9:11" x14ac:dyDescent="0.2">
      <c r="I178" s="255">
        <v>42212</v>
      </c>
      <c r="J178" s="52">
        <v>739.98</v>
      </c>
      <c r="K178" s="52">
        <v>532</v>
      </c>
    </row>
    <row r="179" spans="9:11" x14ac:dyDescent="0.2">
      <c r="I179" s="255">
        <v>42213</v>
      </c>
      <c r="J179" s="52">
        <v>743.4</v>
      </c>
      <c r="K179" s="52">
        <v>627</v>
      </c>
    </row>
    <row r="180" spans="9:11" x14ac:dyDescent="0.2">
      <c r="I180" s="255">
        <v>42214</v>
      </c>
      <c r="J180" s="52">
        <v>741.26</v>
      </c>
      <c r="K180" s="52">
        <v>898</v>
      </c>
    </row>
    <row r="181" spans="9:11" x14ac:dyDescent="0.2">
      <c r="I181" s="255">
        <v>42215</v>
      </c>
      <c r="J181" s="52">
        <v>744.13</v>
      </c>
      <c r="K181" s="99">
        <v>1276</v>
      </c>
    </row>
    <row r="182" spans="9:11" x14ac:dyDescent="0.2">
      <c r="I182" s="255">
        <v>42216</v>
      </c>
      <c r="J182" s="52">
        <v>749.58</v>
      </c>
      <c r="K182" s="99">
        <v>1418</v>
      </c>
    </row>
    <row r="183" spans="9:11" x14ac:dyDescent="0.2">
      <c r="I183" s="255">
        <v>42219</v>
      </c>
      <c r="J183" s="52">
        <v>742.76</v>
      </c>
      <c r="K183" s="52">
        <v>573</v>
      </c>
    </row>
    <row r="184" spans="9:11" x14ac:dyDescent="0.2">
      <c r="I184" s="255">
        <v>42220</v>
      </c>
      <c r="J184" s="52">
        <v>739.65</v>
      </c>
      <c r="K184" s="52">
        <v>539</v>
      </c>
    </row>
    <row r="185" spans="9:11" x14ac:dyDescent="0.2">
      <c r="I185" s="255">
        <v>42221</v>
      </c>
      <c r="J185" s="52">
        <v>735.35</v>
      </c>
      <c r="K185" s="52">
        <v>399</v>
      </c>
    </row>
    <row r="186" spans="9:11" x14ac:dyDescent="0.2">
      <c r="I186" s="255">
        <v>42222</v>
      </c>
      <c r="J186" s="52">
        <v>731.42</v>
      </c>
      <c r="K186" s="52">
        <v>389</v>
      </c>
    </row>
    <row r="187" spans="9:11" x14ac:dyDescent="0.2">
      <c r="I187" s="255">
        <v>42223</v>
      </c>
      <c r="J187" s="52">
        <v>726.79</v>
      </c>
      <c r="K187" s="52">
        <v>567</v>
      </c>
    </row>
    <row r="188" spans="9:11" x14ac:dyDescent="0.2">
      <c r="I188" s="255">
        <v>42226</v>
      </c>
      <c r="J188" s="52">
        <v>729.92</v>
      </c>
      <c r="K188" s="52">
        <v>356</v>
      </c>
    </row>
    <row r="189" spans="9:11" x14ac:dyDescent="0.2">
      <c r="I189" s="255">
        <v>42227</v>
      </c>
      <c r="J189" s="52">
        <v>738.39</v>
      </c>
      <c r="K189" s="52">
        <v>702</v>
      </c>
    </row>
    <row r="190" spans="9:11" x14ac:dyDescent="0.2">
      <c r="I190" s="255">
        <v>42228</v>
      </c>
      <c r="J190" s="52">
        <v>735.13</v>
      </c>
      <c r="K190" s="52">
        <v>762</v>
      </c>
    </row>
    <row r="191" spans="9:11" x14ac:dyDescent="0.2">
      <c r="I191" s="255">
        <v>42229</v>
      </c>
      <c r="J191" s="52">
        <v>737.16</v>
      </c>
      <c r="K191" s="52">
        <v>339</v>
      </c>
    </row>
    <row r="192" spans="9:11" x14ac:dyDescent="0.2">
      <c r="I192" s="255">
        <v>42230</v>
      </c>
      <c r="J192" s="52">
        <v>738.07</v>
      </c>
      <c r="K192" s="52">
        <v>477</v>
      </c>
    </row>
    <row r="193" spans="9:11" x14ac:dyDescent="0.2">
      <c r="I193" s="255">
        <v>42233</v>
      </c>
      <c r="J193" s="52">
        <v>744.14</v>
      </c>
      <c r="K193" s="52">
        <v>524</v>
      </c>
    </row>
    <row r="194" spans="9:11" x14ac:dyDescent="0.2">
      <c r="I194" s="255">
        <v>42234</v>
      </c>
      <c r="J194" s="52">
        <v>739.96</v>
      </c>
      <c r="K194" s="99">
        <v>1493</v>
      </c>
    </row>
    <row r="195" spans="9:11" x14ac:dyDescent="0.2">
      <c r="I195" s="255">
        <v>42235</v>
      </c>
      <c r="J195" s="52">
        <v>735.09</v>
      </c>
      <c r="K195" s="52">
        <v>441</v>
      </c>
    </row>
    <row r="196" spans="9:11" x14ac:dyDescent="0.2">
      <c r="I196" s="255">
        <v>42236</v>
      </c>
      <c r="J196" s="52">
        <v>734.82</v>
      </c>
      <c r="K196" s="99">
        <v>1510</v>
      </c>
    </row>
    <row r="197" spans="9:11" x14ac:dyDescent="0.2">
      <c r="I197" s="255">
        <v>42237</v>
      </c>
      <c r="J197" s="52">
        <v>731.73</v>
      </c>
      <c r="K197" s="99">
        <v>2746</v>
      </c>
    </row>
    <row r="198" spans="9:11" x14ac:dyDescent="0.2">
      <c r="I198" s="255">
        <v>42240</v>
      </c>
      <c r="J198" s="52">
        <v>697.09</v>
      </c>
      <c r="K198" s="99">
        <v>2902</v>
      </c>
    </row>
    <row r="199" spans="9:11" x14ac:dyDescent="0.2">
      <c r="I199" s="255">
        <v>42241</v>
      </c>
      <c r="J199" s="52">
        <v>692.46</v>
      </c>
      <c r="K199" s="99">
        <v>2041</v>
      </c>
    </row>
    <row r="200" spans="9:11" x14ac:dyDescent="0.2">
      <c r="I200" s="255">
        <v>42242</v>
      </c>
      <c r="J200" s="52">
        <v>688.15</v>
      </c>
      <c r="K200" s="99">
        <v>3072</v>
      </c>
    </row>
    <row r="201" spans="9:11" x14ac:dyDescent="0.2">
      <c r="I201" s="255">
        <v>42243</v>
      </c>
      <c r="J201" s="52">
        <v>701.1</v>
      </c>
      <c r="K201" s="99">
        <v>2157</v>
      </c>
    </row>
    <row r="202" spans="9:11" x14ac:dyDescent="0.2">
      <c r="I202" s="255">
        <v>42244</v>
      </c>
      <c r="J202" s="52">
        <v>709.36</v>
      </c>
      <c r="K202" s="99">
        <v>1025</v>
      </c>
    </row>
    <row r="203" spans="9:11" x14ac:dyDescent="0.2">
      <c r="I203" s="255">
        <v>42247</v>
      </c>
      <c r="J203" s="52">
        <v>692.44</v>
      </c>
      <c r="K203" s="99">
        <v>1530</v>
      </c>
    </row>
    <row r="204" spans="9:11" x14ac:dyDescent="0.2">
      <c r="I204" s="255">
        <v>42248</v>
      </c>
      <c r="J204" s="52">
        <v>690.18</v>
      </c>
      <c r="K204" s="52">
        <v>932</v>
      </c>
    </row>
    <row r="205" spans="9:11" x14ac:dyDescent="0.2">
      <c r="I205" s="255">
        <v>42249</v>
      </c>
      <c r="J205" s="52">
        <v>690.68</v>
      </c>
      <c r="K205" s="52">
        <v>972</v>
      </c>
    </row>
    <row r="206" spans="9:11" x14ac:dyDescent="0.2">
      <c r="I206" s="255">
        <v>42250</v>
      </c>
      <c r="J206" s="52">
        <v>687.61</v>
      </c>
      <c r="K206" s="99">
        <v>1004</v>
      </c>
    </row>
    <row r="207" spans="9:11" x14ac:dyDescent="0.2">
      <c r="I207" s="255">
        <v>42251</v>
      </c>
      <c r="J207" s="52">
        <v>686.35</v>
      </c>
      <c r="K207" s="52">
        <v>947</v>
      </c>
    </row>
    <row r="208" spans="9:11" x14ac:dyDescent="0.2">
      <c r="I208" s="255">
        <v>42254</v>
      </c>
      <c r="J208" s="52">
        <v>686.86</v>
      </c>
      <c r="K208" s="52">
        <v>808</v>
      </c>
    </row>
    <row r="209" spans="9:11" x14ac:dyDescent="0.2">
      <c r="I209" s="255">
        <v>42255</v>
      </c>
      <c r="J209" s="52">
        <v>685.23</v>
      </c>
      <c r="K209" s="52">
        <v>506</v>
      </c>
    </row>
    <row r="210" spans="9:11" x14ac:dyDescent="0.2">
      <c r="I210" s="255">
        <v>42256</v>
      </c>
      <c r="J210" s="52">
        <v>685.21</v>
      </c>
      <c r="K210" s="52">
        <v>786</v>
      </c>
    </row>
    <row r="211" spans="9:11" x14ac:dyDescent="0.2">
      <c r="I211" s="255">
        <v>42257</v>
      </c>
      <c r="J211" s="52">
        <v>684.58</v>
      </c>
      <c r="K211" s="99">
        <v>2455</v>
      </c>
    </row>
    <row r="212" spans="9:11" x14ac:dyDescent="0.2">
      <c r="I212" s="255">
        <v>42258</v>
      </c>
      <c r="J212" s="52">
        <v>680.4</v>
      </c>
      <c r="K212" s="52">
        <v>516</v>
      </c>
    </row>
    <row r="213" spans="9:11" x14ac:dyDescent="0.2">
      <c r="I213" s="255">
        <v>42261</v>
      </c>
      <c r="J213" s="52">
        <v>685.47</v>
      </c>
      <c r="K213" s="52">
        <v>962</v>
      </c>
    </row>
    <row r="214" spans="9:11" x14ac:dyDescent="0.2">
      <c r="I214" s="255">
        <v>42262</v>
      </c>
      <c r="J214" s="52">
        <v>673.98</v>
      </c>
      <c r="K214" s="99">
        <v>1342</v>
      </c>
    </row>
    <row r="215" spans="9:11" x14ac:dyDescent="0.2">
      <c r="I215" s="255">
        <v>42263</v>
      </c>
      <c r="J215" s="52">
        <v>665.95</v>
      </c>
      <c r="K215" s="99">
        <v>6341</v>
      </c>
    </row>
    <row r="216" spans="9:11" x14ac:dyDescent="0.2">
      <c r="I216" s="255">
        <v>42264</v>
      </c>
      <c r="J216" s="52">
        <v>658.31</v>
      </c>
      <c r="K216" s="52">
        <v>621</v>
      </c>
    </row>
    <row r="217" spans="9:11" x14ac:dyDescent="0.2">
      <c r="I217" s="255">
        <v>42265</v>
      </c>
      <c r="J217" s="52">
        <v>653.84</v>
      </c>
      <c r="K217" s="99">
        <v>1048</v>
      </c>
    </row>
    <row r="218" spans="9:11" x14ac:dyDescent="0.2">
      <c r="I218" s="255">
        <v>42268</v>
      </c>
      <c r="J218" s="52">
        <v>646.67999999999995</v>
      </c>
      <c r="K218" s="52">
        <v>947</v>
      </c>
    </row>
    <row r="219" spans="9:11" x14ac:dyDescent="0.2">
      <c r="I219" s="255">
        <v>42269</v>
      </c>
      <c r="J219" s="52">
        <v>650.62</v>
      </c>
      <c r="K219" s="99">
        <v>1210</v>
      </c>
    </row>
    <row r="220" spans="9:11" x14ac:dyDescent="0.2">
      <c r="I220" s="255">
        <v>42270</v>
      </c>
      <c r="J220" s="52">
        <v>653.29999999999995</v>
      </c>
      <c r="K220" s="52">
        <v>930</v>
      </c>
    </row>
    <row r="221" spans="9:11" x14ac:dyDescent="0.2">
      <c r="I221" s="255">
        <v>42271</v>
      </c>
      <c r="J221" s="52">
        <v>663.32</v>
      </c>
      <c r="K221" s="52">
        <v>538</v>
      </c>
    </row>
    <row r="222" spans="9:11" x14ac:dyDescent="0.2">
      <c r="I222" s="255">
        <v>42272</v>
      </c>
      <c r="J222" s="52">
        <v>669.74</v>
      </c>
      <c r="K222" s="52">
        <v>850</v>
      </c>
    </row>
    <row r="223" spans="9:11" x14ac:dyDescent="0.2">
      <c r="I223" s="255">
        <v>42275</v>
      </c>
      <c r="J223" s="52">
        <v>668.33</v>
      </c>
      <c r="K223" s="52">
        <v>623</v>
      </c>
    </row>
    <row r="224" spans="9:11" x14ac:dyDescent="0.2">
      <c r="I224" s="255">
        <v>42276</v>
      </c>
      <c r="J224" s="52">
        <v>668.61</v>
      </c>
      <c r="K224" s="99">
        <v>5382</v>
      </c>
    </row>
    <row r="225" spans="9:11" x14ac:dyDescent="0.2">
      <c r="I225" s="255">
        <v>42277</v>
      </c>
      <c r="J225" s="52">
        <v>668.47</v>
      </c>
      <c r="K225" s="99">
        <v>1677</v>
      </c>
    </row>
    <row r="226" spans="9:11" x14ac:dyDescent="0.2">
      <c r="I226" s="255">
        <v>42278</v>
      </c>
      <c r="J226" s="52">
        <v>670.97</v>
      </c>
      <c r="K226" s="52">
        <v>559</v>
      </c>
    </row>
    <row r="227" spans="9:11" x14ac:dyDescent="0.2">
      <c r="I227" s="255">
        <v>42279</v>
      </c>
      <c r="J227" s="52">
        <v>670.77</v>
      </c>
      <c r="K227" s="52">
        <v>370</v>
      </c>
    </row>
    <row r="228" spans="9:11" x14ac:dyDescent="0.2">
      <c r="I228" s="255">
        <v>42282</v>
      </c>
      <c r="J228" s="52">
        <v>675.64</v>
      </c>
      <c r="K228" s="52">
        <v>893</v>
      </c>
    </row>
    <row r="229" spans="9:11" x14ac:dyDescent="0.2">
      <c r="I229" s="255">
        <v>42283</v>
      </c>
      <c r="J229" s="52">
        <v>670.1</v>
      </c>
      <c r="K229" s="99">
        <v>2361</v>
      </c>
    </row>
    <row r="230" spans="9:11" x14ac:dyDescent="0.2">
      <c r="I230" s="255">
        <v>42284</v>
      </c>
      <c r="J230" s="52">
        <v>664.19</v>
      </c>
      <c r="K230" s="99">
        <v>1648</v>
      </c>
    </row>
    <row r="231" spans="9:11" x14ac:dyDescent="0.2">
      <c r="I231" s="255">
        <v>42285</v>
      </c>
      <c r="J231" s="52">
        <v>666.68</v>
      </c>
      <c r="K231" s="52">
        <v>716</v>
      </c>
    </row>
    <row r="232" spans="9:11" x14ac:dyDescent="0.2">
      <c r="I232" s="255">
        <v>42286</v>
      </c>
      <c r="J232" s="52">
        <v>673.74</v>
      </c>
      <c r="K232" s="52">
        <v>944</v>
      </c>
    </row>
    <row r="233" spans="9:11" x14ac:dyDescent="0.2">
      <c r="I233" s="255">
        <v>42289</v>
      </c>
      <c r="J233" s="52">
        <v>678.53</v>
      </c>
      <c r="K233" s="99">
        <v>1852</v>
      </c>
    </row>
    <row r="234" spans="9:11" x14ac:dyDescent="0.2">
      <c r="I234" s="255">
        <v>42290</v>
      </c>
      <c r="J234" s="52">
        <v>675.53</v>
      </c>
      <c r="K234" s="99">
        <v>3178</v>
      </c>
    </row>
    <row r="235" spans="9:11" x14ac:dyDescent="0.2">
      <c r="I235" s="255">
        <v>42291</v>
      </c>
      <c r="J235" s="52">
        <v>673.76</v>
      </c>
      <c r="K235" s="99">
        <v>1400</v>
      </c>
    </row>
    <row r="236" spans="9:11" x14ac:dyDescent="0.2">
      <c r="I236" s="255">
        <v>42292</v>
      </c>
      <c r="J236" s="52">
        <v>672.09</v>
      </c>
      <c r="K236" s="99">
        <v>1418</v>
      </c>
    </row>
    <row r="237" spans="9:11" x14ac:dyDescent="0.2">
      <c r="I237" s="255">
        <v>42293</v>
      </c>
      <c r="J237" s="52">
        <v>675.28</v>
      </c>
      <c r="K237" s="99">
        <v>1031</v>
      </c>
    </row>
    <row r="238" spans="9:11" x14ac:dyDescent="0.2">
      <c r="I238" s="255">
        <v>42296</v>
      </c>
      <c r="J238" s="52">
        <v>678.53</v>
      </c>
      <c r="K238" s="52">
        <v>676</v>
      </c>
    </row>
    <row r="239" spans="9:11" x14ac:dyDescent="0.2">
      <c r="I239" s="255">
        <v>42297</v>
      </c>
      <c r="J239" s="52">
        <v>679.91</v>
      </c>
      <c r="K239" s="52">
        <v>551</v>
      </c>
    </row>
    <row r="240" spans="9:11" x14ac:dyDescent="0.2">
      <c r="I240" s="255">
        <v>42298</v>
      </c>
      <c r="J240" s="52">
        <v>681.7</v>
      </c>
      <c r="K240" s="52">
        <v>534</v>
      </c>
    </row>
    <row r="241" spans="9:11" x14ac:dyDescent="0.2">
      <c r="I241" s="255">
        <v>42299</v>
      </c>
      <c r="J241" s="52">
        <v>676.88</v>
      </c>
      <c r="K241" s="52">
        <v>829</v>
      </c>
    </row>
    <row r="242" spans="9:11" x14ac:dyDescent="0.2">
      <c r="I242" s="255">
        <v>42300</v>
      </c>
      <c r="J242" s="52">
        <v>688.04</v>
      </c>
      <c r="K242" s="99">
        <v>1017</v>
      </c>
    </row>
    <row r="243" spans="9:11" x14ac:dyDescent="0.2">
      <c r="I243" s="255">
        <v>42303</v>
      </c>
      <c r="J243" s="52">
        <v>693.3</v>
      </c>
      <c r="K243" s="52">
        <v>689</v>
      </c>
    </row>
    <row r="244" spans="9:11" x14ac:dyDescent="0.2">
      <c r="I244" s="255">
        <v>42304</v>
      </c>
      <c r="J244" s="52">
        <v>693.37</v>
      </c>
      <c r="K244" s="52">
        <v>952</v>
      </c>
    </row>
    <row r="245" spans="9:11" x14ac:dyDescent="0.2">
      <c r="I245" s="255">
        <v>42305</v>
      </c>
      <c r="J245" s="52">
        <v>690.97</v>
      </c>
      <c r="K245" s="52">
        <v>968</v>
      </c>
    </row>
    <row r="246" spans="9:11" x14ac:dyDescent="0.2">
      <c r="I246" s="255">
        <v>42306</v>
      </c>
      <c r="J246" s="52">
        <v>692.12</v>
      </c>
      <c r="K246" s="99">
        <v>1172</v>
      </c>
    </row>
    <row r="247" spans="9:11" x14ac:dyDescent="0.2">
      <c r="I247" s="255">
        <v>42307</v>
      </c>
      <c r="J247" s="52">
        <v>691.94</v>
      </c>
      <c r="K247" s="99">
        <v>1508</v>
      </c>
    </row>
    <row r="248" spans="9:11" x14ac:dyDescent="0.2">
      <c r="I248" s="255">
        <v>42310</v>
      </c>
      <c r="J248" s="52">
        <v>694.72</v>
      </c>
      <c r="K248" s="52">
        <v>901</v>
      </c>
    </row>
    <row r="249" spans="9:11" x14ac:dyDescent="0.2">
      <c r="I249" s="255">
        <v>42311</v>
      </c>
      <c r="J249" s="52">
        <v>699.54</v>
      </c>
      <c r="K249" s="52">
        <v>934</v>
      </c>
    </row>
    <row r="250" spans="9:11" x14ac:dyDescent="0.2">
      <c r="I250" s="255">
        <v>42312</v>
      </c>
      <c r="J250" s="52">
        <v>702.28</v>
      </c>
      <c r="K250" s="52">
        <v>576</v>
      </c>
    </row>
    <row r="251" spans="9:11" x14ac:dyDescent="0.2">
      <c r="I251" s="255">
        <v>42313</v>
      </c>
      <c r="J251" s="52">
        <v>703.17</v>
      </c>
      <c r="K251" s="52">
        <v>293</v>
      </c>
    </row>
    <row r="252" spans="9:11" x14ac:dyDescent="0.2">
      <c r="I252" s="255">
        <v>42314</v>
      </c>
      <c r="J252" s="52">
        <v>703.72</v>
      </c>
      <c r="K252" s="52">
        <v>439</v>
      </c>
    </row>
    <row r="253" spans="9:11" x14ac:dyDescent="0.2">
      <c r="I253" s="255">
        <v>42317</v>
      </c>
      <c r="J253" s="52">
        <v>705.4</v>
      </c>
      <c r="K253" s="52">
        <v>739</v>
      </c>
    </row>
    <row r="254" spans="9:11" x14ac:dyDescent="0.2">
      <c r="I254" s="255">
        <v>42318</v>
      </c>
      <c r="J254" s="52">
        <v>707.78</v>
      </c>
      <c r="K254" s="99">
        <v>1380</v>
      </c>
    </row>
    <row r="255" spans="9:11" x14ac:dyDescent="0.2">
      <c r="I255" s="255">
        <v>42319</v>
      </c>
      <c r="J255" s="52">
        <v>708.49</v>
      </c>
      <c r="K255" s="99">
        <v>1491</v>
      </c>
    </row>
    <row r="256" spans="9:11" x14ac:dyDescent="0.2">
      <c r="I256" s="255">
        <v>42320</v>
      </c>
      <c r="J256" s="52">
        <v>711.22</v>
      </c>
      <c r="K256" s="99">
        <v>1159</v>
      </c>
    </row>
    <row r="257" spans="9:11" x14ac:dyDescent="0.2">
      <c r="I257" s="255">
        <v>42321</v>
      </c>
      <c r="J257" s="52">
        <v>703.24</v>
      </c>
      <c r="K257" s="52">
        <v>899</v>
      </c>
    </row>
    <row r="258" spans="9:11" x14ac:dyDescent="0.2">
      <c r="I258" s="255">
        <v>42324</v>
      </c>
      <c r="J258" s="52">
        <v>690.55</v>
      </c>
      <c r="K258" s="99">
        <v>1300</v>
      </c>
    </row>
    <row r="259" spans="9:11" x14ac:dyDescent="0.2">
      <c r="I259" s="255">
        <v>42325</v>
      </c>
      <c r="J259" s="52">
        <v>690.87</v>
      </c>
      <c r="K259" s="99">
        <v>1611</v>
      </c>
    </row>
    <row r="260" spans="9:11" x14ac:dyDescent="0.2">
      <c r="I260" s="255">
        <v>42326</v>
      </c>
      <c r="J260" s="52">
        <v>690.65</v>
      </c>
      <c r="K260" s="99">
        <v>2576</v>
      </c>
    </row>
    <row r="261" spans="9:11" x14ac:dyDescent="0.2">
      <c r="I261" s="255">
        <v>42327</v>
      </c>
      <c r="J261" s="52">
        <v>694.62</v>
      </c>
      <c r="K261" s="52">
        <v>842</v>
      </c>
    </row>
    <row r="262" spans="9:11" x14ac:dyDescent="0.2">
      <c r="I262" s="255">
        <v>42328</v>
      </c>
      <c r="J262" s="52">
        <v>701.13</v>
      </c>
      <c r="K262" s="52">
        <v>815</v>
      </c>
    </row>
    <row r="263" spans="9:11" x14ac:dyDescent="0.2">
      <c r="I263" s="255">
        <v>42331</v>
      </c>
      <c r="J263" s="52">
        <v>698.98</v>
      </c>
      <c r="K263" s="52">
        <v>652</v>
      </c>
    </row>
    <row r="264" spans="9:11" x14ac:dyDescent="0.2">
      <c r="I264" s="255">
        <v>42332</v>
      </c>
      <c r="J264" s="52">
        <v>701.53</v>
      </c>
      <c r="K264" s="99">
        <v>2573</v>
      </c>
    </row>
    <row r="265" spans="9:11" x14ac:dyDescent="0.2">
      <c r="I265" s="255">
        <v>42333</v>
      </c>
      <c r="J265" s="52">
        <v>699.48</v>
      </c>
      <c r="K265" s="99">
        <v>1251</v>
      </c>
    </row>
    <row r="266" spans="9:11" x14ac:dyDescent="0.2">
      <c r="I266" s="255">
        <v>42334</v>
      </c>
      <c r="J266" s="52">
        <v>702.61</v>
      </c>
      <c r="K266" s="52">
        <v>804</v>
      </c>
    </row>
    <row r="267" spans="9:11" x14ac:dyDescent="0.2">
      <c r="I267" s="255">
        <v>42335</v>
      </c>
      <c r="J267" s="52">
        <v>703.76</v>
      </c>
      <c r="K267" s="99">
        <v>1200</v>
      </c>
    </row>
    <row r="268" spans="9:11" x14ac:dyDescent="0.2">
      <c r="I268" s="255">
        <v>42338</v>
      </c>
      <c r="J268" s="52">
        <v>693.72</v>
      </c>
      <c r="K268" s="99">
        <v>2218</v>
      </c>
    </row>
    <row r="269" spans="9:11" x14ac:dyDescent="0.2">
      <c r="I269" s="255">
        <v>42339</v>
      </c>
      <c r="J269" s="52">
        <v>694.13</v>
      </c>
      <c r="K269" s="99">
        <v>1710</v>
      </c>
    </row>
    <row r="270" spans="9:11" x14ac:dyDescent="0.2">
      <c r="I270" s="255">
        <v>42340</v>
      </c>
      <c r="J270" s="52">
        <v>696.14</v>
      </c>
      <c r="K270" s="99">
        <v>1156</v>
      </c>
    </row>
    <row r="271" spans="9:11" x14ac:dyDescent="0.2">
      <c r="I271" s="255">
        <v>42341</v>
      </c>
      <c r="J271" s="52">
        <v>702.2</v>
      </c>
      <c r="K271" s="99">
        <v>1604</v>
      </c>
    </row>
    <row r="272" spans="9:11" x14ac:dyDescent="0.2">
      <c r="I272" s="255">
        <v>42342</v>
      </c>
      <c r="J272" s="52">
        <v>699.01</v>
      </c>
      <c r="K272" s="52">
        <v>537</v>
      </c>
    </row>
    <row r="273" spans="9:11" x14ac:dyDescent="0.2">
      <c r="I273" s="255">
        <v>42345</v>
      </c>
      <c r="J273" s="52">
        <v>697.13</v>
      </c>
      <c r="K273" s="99">
        <v>1179</v>
      </c>
    </row>
    <row r="274" spans="9:11" x14ac:dyDescent="0.2">
      <c r="I274" s="255">
        <v>42346</v>
      </c>
      <c r="J274" s="52">
        <v>693.3</v>
      </c>
      <c r="K274" s="99">
        <v>1132</v>
      </c>
    </row>
    <row r="275" spans="9:11" x14ac:dyDescent="0.2">
      <c r="I275" s="255">
        <v>42347</v>
      </c>
      <c r="J275" s="52">
        <v>689.55</v>
      </c>
      <c r="K275" s="99">
        <v>1310</v>
      </c>
    </row>
    <row r="276" spans="9:11" x14ac:dyDescent="0.2">
      <c r="I276" s="255">
        <v>42348</v>
      </c>
      <c r="J276" s="52">
        <v>684.94</v>
      </c>
      <c r="K276" s="99">
        <v>1095</v>
      </c>
    </row>
    <row r="277" spans="9:11" x14ac:dyDescent="0.2">
      <c r="I277" s="255">
        <v>42349</v>
      </c>
      <c r="J277" s="52">
        <v>682.93</v>
      </c>
      <c r="K277" s="99">
        <v>3131</v>
      </c>
    </row>
    <row r="278" spans="9:11" x14ac:dyDescent="0.2">
      <c r="I278" s="255">
        <v>42352</v>
      </c>
      <c r="J278" s="52">
        <v>676.7</v>
      </c>
      <c r="K278" s="99">
        <v>1542</v>
      </c>
    </row>
    <row r="279" spans="9:11" x14ac:dyDescent="0.2">
      <c r="I279" s="255">
        <v>42353</v>
      </c>
      <c r="J279" s="52">
        <v>678.4</v>
      </c>
      <c r="K279" s="99">
        <v>1479</v>
      </c>
    </row>
    <row r="280" spans="9:11" x14ac:dyDescent="0.2">
      <c r="I280" s="255">
        <v>42354</v>
      </c>
      <c r="J280" s="52">
        <v>683.04</v>
      </c>
      <c r="K280" s="99">
        <v>1105</v>
      </c>
    </row>
    <row r="281" spans="9:11" x14ac:dyDescent="0.2">
      <c r="I281" s="255">
        <v>42355</v>
      </c>
      <c r="J281" s="52">
        <v>690.15</v>
      </c>
      <c r="K281" s="99">
        <v>1336</v>
      </c>
    </row>
    <row r="282" spans="9:11" x14ac:dyDescent="0.2">
      <c r="I282" s="255">
        <v>42356</v>
      </c>
      <c r="J282" s="52">
        <v>688.24</v>
      </c>
      <c r="K282" s="99">
        <v>1002</v>
      </c>
    </row>
    <row r="283" spans="9:11" x14ac:dyDescent="0.2">
      <c r="I283" s="255">
        <v>42359</v>
      </c>
      <c r="J283" s="52">
        <v>689.29</v>
      </c>
      <c r="K283" s="99">
        <v>1443</v>
      </c>
    </row>
    <row r="284" spans="9:11" x14ac:dyDescent="0.2">
      <c r="I284" s="255">
        <v>42360</v>
      </c>
      <c r="J284" s="52">
        <v>685.02</v>
      </c>
      <c r="K284" s="99">
        <v>1037</v>
      </c>
    </row>
    <row r="285" spans="9:11" x14ac:dyDescent="0.2">
      <c r="I285" s="255">
        <v>42361</v>
      </c>
      <c r="J285" s="52">
        <v>690.19</v>
      </c>
      <c r="K285" s="99">
        <v>1194</v>
      </c>
    </row>
    <row r="286" spans="9:11" x14ac:dyDescent="0.2">
      <c r="I286" s="255">
        <v>42366</v>
      </c>
      <c r="J286" s="52">
        <v>692.4</v>
      </c>
      <c r="K286" s="99">
        <v>1224</v>
      </c>
    </row>
    <row r="287" spans="9:11" x14ac:dyDescent="0.2">
      <c r="I287" s="255">
        <v>42367</v>
      </c>
      <c r="J287" s="52">
        <v>689.27</v>
      </c>
      <c r="K287" s="99">
        <v>2580</v>
      </c>
    </row>
    <row r="288" spans="9:11" x14ac:dyDescent="0.2">
      <c r="I288" s="255">
        <v>42368</v>
      </c>
      <c r="J288" s="52">
        <v>696.15</v>
      </c>
      <c r="K288" s="99">
        <v>4678</v>
      </c>
    </row>
  </sheetData>
  <mergeCells count="4">
    <mergeCell ref="A34:G34"/>
    <mergeCell ref="A5:G5"/>
    <mergeCell ref="A8:G8"/>
    <mergeCell ref="A19:G19"/>
  </mergeCells>
  <phoneticPr fontId="7" type="noConversion"/>
  <pageMargins left="0.74803149606299213" right="0.55118110236220474" top="0.19685039370078741" bottom="0.39370078740157483" header="0.51181102362204722" footer="0.51181102362204722"/>
  <pageSetup paperSize="9" scale="77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53"/>
  <sheetViews>
    <sheetView showGridLines="0" topLeftCell="A19" zoomScaleNormal="100" zoomScaleSheetLayoutView="80" workbookViewId="0">
      <selection activeCell="H32" sqref="H32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5.42578125" customWidth="1"/>
    <col min="9" max="9" width="10.28515625" style="251" bestFit="1" customWidth="1"/>
    <col min="10" max="10" width="12.42578125" style="167" customWidth="1"/>
    <col min="11" max="11" width="16.85546875" style="167" bestFit="1" customWidth="1"/>
    <col min="12" max="12" width="15.85546875" style="167" bestFit="1" customWidth="1"/>
    <col min="13" max="13" width="14" style="167" bestFit="1" customWidth="1"/>
    <col min="14" max="15" width="16.42578125" style="167" bestFit="1" customWidth="1"/>
    <col min="16" max="16" width="16.42578125" style="167" customWidth="1"/>
  </cols>
  <sheetData>
    <row r="1" spans="1:23" s="6" customFormat="1" ht="39" customHeight="1" x14ac:dyDescent="0.3">
      <c r="A1" s="303" t="s">
        <v>58</v>
      </c>
      <c r="B1" s="303"/>
      <c r="C1" s="303"/>
      <c r="D1" s="303"/>
      <c r="E1" s="303"/>
      <c r="F1" s="303"/>
      <c r="G1" s="303"/>
      <c r="I1" s="275"/>
      <c r="J1" s="168"/>
      <c r="K1" s="168"/>
      <c r="L1" s="168"/>
      <c r="M1" s="168"/>
      <c r="N1" s="168"/>
      <c r="O1" s="168"/>
      <c r="P1" s="168"/>
    </row>
    <row r="2" spans="1:23" s="6" customFormat="1" ht="12" customHeight="1" x14ac:dyDescent="0.2">
      <c r="A2" s="302"/>
      <c r="B2" s="302"/>
      <c r="C2" s="302"/>
      <c r="D2" s="302"/>
      <c r="E2" s="302"/>
      <c r="F2" s="302"/>
      <c r="G2" s="302"/>
      <c r="I2" s="275"/>
      <c r="J2" s="168"/>
      <c r="K2" s="168"/>
      <c r="L2" s="168"/>
      <c r="M2" s="168"/>
      <c r="N2" s="168"/>
      <c r="O2" s="168"/>
      <c r="P2" s="168"/>
    </row>
    <row r="3" spans="1:23" s="6" customFormat="1" ht="12" customHeight="1" x14ac:dyDescent="0.2">
      <c r="A3" s="16"/>
      <c r="B3" s="16"/>
      <c r="C3" s="16"/>
      <c r="D3" s="16"/>
      <c r="E3" s="16"/>
      <c r="F3" s="16"/>
      <c r="G3" s="16"/>
      <c r="I3" s="275"/>
      <c r="J3" s="168"/>
      <c r="K3" s="168"/>
      <c r="L3" s="168"/>
      <c r="M3" s="168"/>
      <c r="N3" s="168"/>
      <c r="O3" s="168"/>
      <c r="P3" s="168"/>
    </row>
    <row r="4" spans="1:23" ht="25.5" customHeight="1" x14ac:dyDescent="0.2">
      <c r="A4" s="300" t="s">
        <v>59</v>
      </c>
      <c r="B4" s="300"/>
      <c r="C4" s="300"/>
      <c r="D4" s="300"/>
      <c r="E4" s="300"/>
      <c r="F4" s="300"/>
      <c r="G4" s="300"/>
    </row>
    <row r="5" spans="1:23" ht="89.25" x14ac:dyDescent="0.2">
      <c r="A5" s="54" t="s">
        <v>502</v>
      </c>
      <c r="B5" s="55" t="s">
        <v>60</v>
      </c>
      <c r="C5" s="55" t="s">
        <v>61</v>
      </c>
      <c r="D5" s="55" t="s">
        <v>62</v>
      </c>
      <c r="E5" s="55" t="s">
        <v>63</v>
      </c>
      <c r="F5" s="55" t="s">
        <v>64</v>
      </c>
      <c r="G5" s="55" t="s">
        <v>65</v>
      </c>
    </row>
    <row r="6" spans="1:23" ht="17.25" customHeight="1" x14ac:dyDescent="0.2">
      <c r="A6" s="56">
        <v>2009</v>
      </c>
      <c r="B6" s="57">
        <v>485764173.85000002</v>
      </c>
      <c r="C6" s="57">
        <v>208530010</v>
      </c>
      <c r="D6" s="57">
        <v>25515641.59</v>
      </c>
      <c r="E6" s="57">
        <v>156344455</v>
      </c>
      <c r="F6" s="57">
        <v>0</v>
      </c>
      <c r="G6" s="57"/>
      <c r="H6" s="52"/>
    </row>
    <row r="7" spans="1:23" ht="17.25" customHeight="1" x14ac:dyDescent="0.2">
      <c r="A7" s="58">
        <v>2010</v>
      </c>
      <c r="B7" s="59">
        <v>288010160.47000003</v>
      </c>
      <c r="C7" s="59">
        <v>57592096</v>
      </c>
      <c r="D7" s="59">
        <v>15189667.43</v>
      </c>
      <c r="E7" s="59">
        <v>108902647</v>
      </c>
      <c r="F7" s="59">
        <v>0</v>
      </c>
      <c r="G7" s="59"/>
      <c r="H7" s="52"/>
    </row>
    <row r="8" spans="1:23" ht="17.25" customHeight="1" x14ac:dyDescent="0.2">
      <c r="A8" s="56">
        <v>2011</v>
      </c>
      <c r="B8" s="57">
        <v>344728346.72000003</v>
      </c>
      <c r="C8" s="57">
        <v>25475994</v>
      </c>
      <c r="D8" s="57">
        <v>24271761.98</v>
      </c>
      <c r="E8" s="57">
        <v>59579776</v>
      </c>
      <c r="F8" s="57">
        <v>0</v>
      </c>
      <c r="G8" s="57"/>
      <c r="H8" s="52"/>
    </row>
    <row r="9" spans="1:23" ht="17.25" customHeight="1" x14ac:dyDescent="0.2">
      <c r="A9" s="58">
        <v>2012</v>
      </c>
      <c r="B9" s="59">
        <v>270162593.37</v>
      </c>
      <c r="C9" s="59">
        <v>16944554</v>
      </c>
      <c r="D9" s="59">
        <v>15759049.99</v>
      </c>
      <c r="E9" s="59">
        <v>55393336</v>
      </c>
      <c r="F9" s="59">
        <v>67391</v>
      </c>
      <c r="G9" s="59">
        <v>269870.2</v>
      </c>
      <c r="H9" s="8" t="s">
        <v>608</v>
      </c>
      <c r="I9" s="276"/>
      <c r="J9" s="289" t="s">
        <v>612</v>
      </c>
      <c r="K9" s="289" t="s">
        <v>613</v>
      </c>
    </row>
    <row r="10" spans="1:23" ht="17.25" customHeight="1" x14ac:dyDescent="0.2">
      <c r="A10" s="56">
        <v>2013</v>
      </c>
      <c r="B10" s="57">
        <v>274969307.50999999</v>
      </c>
      <c r="C10" s="57">
        <v>14128408</v>
      </c>
      <c r="D10" s="57">
        <v>10290980.359999999</v>
      </c>
      <c r="E10" s="57">
        <v>86078935</v>
      </c>
      <c r="F10" s="57">
        <v>3960</v>
      </c>
      <c r="G10" s="57">
        <v>4517324.72</v>
      </c>
      <c r="H10" s="248">
        <v>42369</v>
      </c>
      <c r="I10" s="284">
        <v>1.0887</v>
      </c>
      <c r="J10" s="167">
        <f>D10*I10</f>
        <v>11203790.317931999</v>
      </c>
      <c r="K10" s="167">
        <f>E10*I11</f>
        <v>95505697.408655003</v>
      </c>
    </row>
    <row r="11" spans="1:23" ht="17.25" customHeight="1" x14ac:dyDescent="0.2">
      <c r="A11" s="58">
        <v>2014</v>
      </c>
      <c r="B11" s="59">
        <v>375338036.92000002</v>
      </c>
      <c r="C11" s="59">
        <v>155610475</v>
      </c>
      <c r="D11" s="59">
        <v>77115884.319999993</v>
      </c>
      <c r="E11" s="59">
        <v>69033093</v>
      </c>
      <c r="F11" s="59">
        <v>169503.6</v>
      </c>
      <c r="G11" s="59">
        <v>9053334.8000000007</v>
      </c>
      <c r="H11" s="8" t="s">
        <v>609</v>
      </c>
      <c r="I11" s="276">
        <v>1.109513</v>
      </c>
    </row>
    <row r="12" spans="1:23" ht="17.25" customHeight="1" x14ac:dyDescent="0.2">
      <c r="A12" s="56">
        <v>2015</v>
      </c>
      <c r="B12" s="57">
        <v>268652885.81999999</v>
      </c>
      <c r="C12" s="57">
        <v>40914719</v>
      </c>
      <c r="D12" s="57">
        <v>24099504.309999999</v>
      </c>
      <c r="E12" s="57">
        <v>55882966</v>
      </c>
      <c r="F12" s="57">
        <v>0</v>
      </c>
      <c r="G12" s="57">
        <v>3512536.6</v>
      </c>
      <c r="H12" s="8"/>
      <c r="I12" s="276"/>
      <c r="K12" s="208"/>
      <c r="L12" s="209"/>
      <c r="M12" s="209"/>
    </row>
    <row r="13" spans="1:23" ht="12.75" customHeight="1" x14ac:dyDescent="0.2">
      <c r="B13" s="21"/>
      <c r="C13" s="21"/>
      <c r="D13" s="21"/>
      <c r="E13" s="21"/>
      <c r="F13" s="21"/>
      <c r="G13" s="21"/>
      <c r="H13" s="9"/>
      <c r="I13" s="277"/>
      <c r="J13" s="210"/>
      <c r="K13" s="210"/>
      <c r="L13" s="210"/>
      <c r="M13" s="210"/>
      <c r="N13" s="210"/>
      <c r="O13" s="210"/>
      <c r="P13" s="210"/>
      <c r="Q13" s="212"/>
      <c r="R13" s="212"/>
      <c r="S13" s="212"/>
      <c r="T13" s="212"/>
      <c r="U13" s="212"/>
      <c r="V13" s="212"/>
      <c r="W13" s="212"/>
    </row>
    <row r="14" spans="1:23" ht="27" customHeight="1" x14ac:dyDescent="0.2">
      <c r="A14" s="304" t="s">
        <v>503</v>
      </c>
      <c r="B14" s="304"/>
      <c r="C14" s="304"/>
      <c r="D14" s="304"/>
      <c r="E14" s="304"/>
      <c r="F14" s="304"/>
      <c r="G14" s="304"/>
      <c r="H14" s="17"/>
      <c r="I14" s="270"/>
      <c r="J14" s="206"/>
      <c r="K14" s="206"/>
      <c r="L14" s="206"/>
      <c r="M14" s="206"/>
      <c r="N14" s="207"/>
      <c r="O14" s="206"/>
      <c r="P14" s="206"/>
    </row>
    <row r="15" spans="1:23" ht="78.75" customHeight="1" x14ac:dyDescent="0.2">
      <c r="A15" s="54" t="s">
        <v>66</v>
      </c>
      <c r="B15" s="55" t="s">
        <v>67</v>
      </c>
      <c r="C15" s="55" t="s">
        <v>68</v>
      </c>
      <c r="D15" s="55" t="s">
        <v>69</v>
      </c>
      <c r="E15" s="55" t="s">
        <v>70</v>
      </c>
      <c r="F15" s="66" t="s">
        <v>71</v>
      </c>
      <c r="G15" s="55" t="s">
        <v>72</v>
      </c>
      <c r="I15" s="277"/>
      <c r="J15" s="211"/>
      <c r="K15" s="211"/>
      <c r="L15" s="210"/>
      <c r="M15" s="210"/>
      <c r="N15" s="210"/>
      <c r="O15" s="210"/>
      <c r="P15" s="210"/>
    </row>
    <row r="16" spans="1:23" ht="38.25" x14ac:dyDescent="0.2">
      <c r="A16" s="80" t="s">
        <v>7</v>
      </c>
      <c r="B16" s="81" t="s">
        <v>427</v>
      </c>
      <c r="C16" s="57">
        <v>122762061.03</v>
      </c>
      <c r="D16" s="57">
        <v>1937337</v>
      </c>
      <c r="E16" s="57">
        <v>11182</v>
      </c>
      <c r="F16" s="60">
        <v>0.3679</v>
      </c>
      <c r="G16" s="60">
        <v>0.31230000000000002</v>
      </c>
      <c r="H16" s="49"/>
      <c r="I16" s="278"/>
      <c r="J16" s="211"/>
      <c r="K16" s="211"/>
      <c r="L16" s="211"/>
      <c r="M16" s="211"/>
      <c r="N16" s="211"/>
      <c r="O16" s="211"/>
      <c r="P16" s="211"/>
      <c r="Q16" s="52"/>
    </row>
    <row r="17" spans="1:17" ht="41.25" customHeight="1" x14ac:dyDescent="0.2">
      <c r="A17" s="82" t="s">
        <v>131</v>
      </c>
      <c r="B17" s="83" t="s">
        <v>427</v>
      </c>
      <c r="C17" s="59">
        <v>36005273.689999998</v>
      </c>
      <c r="D17" s="59">
        <v>1418873</v>
      </c>
      <c r="E17" s="59">
        <v>5177</v>
      </c>
      <c r="F17" s="61">
        <v>0.1079</v>
      </c>
      <c r="G17" s="61">
        <v>9.1600000000000001E-2</v>
      </c>
      <c r="H17" s="49"/>
      <c r="I17" s="278"/>
      <c r="J17" s="211"/>
      <c r="K17" s="211"/>
      <c r="L17" s="211"/>
      <c r="M17" s="211"/>
      <c r="N17" s="211"/>
      <c r="O17" s="211"/>
      <c r="P17" s="210"/>
      <c r="Q17" s="52"/>
    </row>
    <row r="18" spans="1:17" ht="38.25" x14ac:dyDescent="0.2">
      <c r="A18" s="80" t="s">
        <v>129</v>
      </c>
      <c r="B18" s="81" t="s">
        <v>430</v>
      </c>
      <c r="C18" s="57">
        <v>31314364.57</v>
      </c>
      <c r="D18" s="57">
        <v>1284678</v>
      </c>
      <c r="E18" s="57">
        <v>3657</v>
      </c>
      <c r="F18" s="60">
        <v>9.3799999999999994E-2</v>
      </c>
      <c r="G18" s="60">
        <v>7.9699999999999993E-2</v>
      </c>
      <c r="H18" s="290">
        <f>SUM(G16:G18)</f>
        <v>0.48360000000000003</v>
      </c>
      <c r="I18" s="278"/>
      <c r="J18" s="211"/>
      <c r="K18" s="211"/>
      <c r="L18" s="211"/>
      <c r="M18" s="211"/>
      <c r="N18" s="211"/>
      <c r="O18" s="211"/>
      <c r="P18" s="210"/>
      <c r="Q18" s="52"/>
    </row>
    <row r="19" spans="1:17" ht="38.25" x14ac:dyDescent="0.2">
      <c r="A19" s="82" t="s">
        <v>39</v>
      </c>
      <c r="B19" s="83" t="s">
        <v>427</v>
      </c>
      <c r="C19" s="59">
        <v>29737356.199999999</v>
      </c>
      <c r="D19" s="59">
        <v>115829</v>
      </c>
      <c r="E19" s="59">
        <v>4168</v>
      </c>
      <c r="F19" s="61">
        <v>8.9099999999999999E-2</v>
      </c>
      <c r="G19" s="61">
        <v>7.5700000000000003E-2</v>
      </c>
      <c r="H19" s="49"/>
      <c r="I19" s="278"/>
      <c r="J19" s="211"/>
      <c r="K19" s="211"/>
      <c r="L19" s="211"/>
      <c r="M19" s="211"/>
      <c r="N19" s="211"/>
      <c r="O19" s="211"/>
      <c r="P19" s="210"/>
      <c r="Q19" s="52"/>
    </row>
    <row r="20" spans="1:17" ht="38.25" x14ac:dyDescent="0.2">
      <c r="A20" s="80" t="s">
        <v>132</v>
      </c>
      <c r="B20" s="81" t="s">
        <v>427</v>
      </c>
      <c r="C20" s="57">
        <v>25475847.34</v>
      </c>
      <c r="D20" s="57">
        <v>245084</v>
      </c>
      <c r="E20" s="57">
        <v>4896</v>
      </c>
      <c r="F20" s="60">
        <v>7.6399999999999996E-2</v>
      </c>
      <c r="G20" s="60">
        <v>6.4799999999999996E-2</v>
      </c>
      <c r="H20" s="49"/>
      <c r="I20" s="278"/>
      <c r="J20" s="211"/>
      <c r="K20" s="211"/>
      <c r="L20" s="211"/>
      <c r="M20" s="211"/>
      <c r="N20" s="211"/>
      <c r="O20" s="211"/>
      <c r="P20" s="210"/>
      <c r="Q20" s="52"/>
    </row>
    <row r="21" spans="1:17" ht="38.25" x14ac:dyDescent="0.2">
      <c r="A21" s="82" t="s">
        <v>40</v>
      </c>
      <c r="B21" s="83" t="s">
        <v>427</v>
      </c>
      <c r="C21" s="59">
        <v>25263216.309999999</v>
      </c>
      <c r="D21" s="59">
        <v>1035960</v>
      </c>
      <c r="E21" s="59">
        <v>3739</v>
      </c>
      <c r="F21" s="61">
        <v>7.5700000000000003E-2</v>
      </c>
      <c r="G21" s="61">
        <v>6.4299999999999996E-2</v>
      </c>
      <c r="H21" s="49"/>
      <c r="I21" s="278"/>
      <c r="J21" s="211"/>
      <c r="K21" s="211"/>
      <c r="L21" s="211"/>
      <c r="M21" s="211"/>
      <c r="N21" s="211"/>
      <c r="O21" s="211"/>
      <c r="P21" s="210"/>
      <c r="Q21" s="52"/>
    </row>
    <row r="22" spans="1:17" ht="38.25" x14ac:dyDescent="0.2">
      <c r="A22" s="80" t="s">
        <v>8</v>
      </c>
      <c r="B22" s="81" t="s">
        <v>427</v>
      </c>
      <c r="C22" s="57">
        <v>19001567.449999999</v>
      </c>
      <c r="D22" s="57">
        <v>3576344</v>
      </c>
      <c r="E22" s="57">
        <v>3910</v>
      </c>
      <c r="F22" s="60">
        <v>5.6899999999999999E-2</v>
      </c>
      <c r="G22" s="60">
        <v>4.8300000000000003E-2</v>
      </c>
      <c r="H22" s="49"/>
      <c r="I22" s="278"/>
      <c r="J22" s="211"/>
      <c r="K22" s="211"/>
      <c r="L22" s="211"/>
      <c r="M22" s="211"/>
      <c r="N22" s="211"/>
      <c r="O22" s="211"/>
      <c r="P22" s="210"/>
      <c r="Q22" s="52"/>
    </row>
    <row r="23" spans="1:17" ht="38.25" x14ac:dyDescent="0.2">
      <c r="A23" s="82" t="s">
        <v>133</v>
      </c>
      <c r="B23" s="83" t="s">
        <v>489</v>
      </c>
      <c r="C23" s="59">
        <v>9701015.6600000001</v>
      </c>
      <c r="D23" s="59">
        <v>75627</v>
      </c>
      <c r="E23" s="59">
        <v>2736</v>
      </c>
      <c r="F23" s="61">
        <v>2.9100000000000001E-2</v>
      </c>
      <c r="G23" s="61">
        <v>2.47E-2</v>
      </c>
      <c r="H23" s="49"/>
      <c r="I23" s="278"/>
      <c r="J23" s="211"/>
      <c r="K23" s="211"/>
      <c r="L23" s="211"/>
      <c r="M23" s="211"/>
      <c r="N23" s="211"/>
      <c r="O23" s="211"/>
      <c r="P23" s="210"/>
      <c r="Q23" s="52"/>
    </row>
    <row r="24" spans="1:17" ht="38.25" x14ac:dyDescent="0.2">
      <c r="A24" s="80" t="s">
        <v>134</v>
      </c>
      <c r="B24" s="81" t="s">
        <v>427</v>
      </c>
      <c r="C24" s="57">
        <v>8918063.3300000001</v>
      </c>
      <c r="D24" s="57">
        <v>597931</v>
      </c>
      <c r="E24" s="57">
        <v>1968</v>
      </c>
      <c r="F24" s="60">
        <v>2.6700000000000002E-2</v>
      </c>
      <c r="G24" s="60">
        <v>2.2700000000000001E-2</v>
      </c>
      <c r="H24" s="49"/>
      <c r="I24" s="278"/>
      <c r="J24" s="211"/>
      <c r="K24" s="211"/>
      <c r="L24" s="211"/>
      <c r="M24" s="211"/>
      <c r="N24" s="211"/>
      <c r="O24" s="211"/>
      <c r="P24" s="210"/>
      <c r="Q24" s="52"/>
    </row>
    <row r="25" spans="1:17" ht="38.25" x14ac:dyDescent="0.2">
      <c r="A25" s="82" t="s">
        <v>194</v>
      </c>
      <c r="B25" s="83" t="s">
        <v>489</v>
      </c>
      <c r="C25" s="59">
        <v>8684311.4000000004</v>
      </c>
      <c r="D25" s="59">
        <v>2449469</v>
      </c>
      <c r="E25" s="59">
        <v>112</v>
      </c>
      <c r="F25" s="61">
        <v>2.5999999999999999E-2</v>
      </c>
      <c r="G25" s="61">
        <v>2.2100000000000002E-2</v>
      </c>
      <c r="H25" s="49"/>
      <c r="I25" s="278"/>
      <c r="J25" s="211"/>
      <c r="K25" s="211"/>
      <c r="L25" s="211"/>
      <c r="M25" s="211"/>
      <c r="N25" s="211"/>
      <c r="O25" s="211"/>
      <c r="P25" s="210"/>
      <c r="Q25" s="52"/>
    </row>
    <row r="26" spans="1:17" ht="13.5" customHeight="1" x14ac:dyDescent="0.2">
      <c r="H26" s="20"/>
      <c r="I26" s="278"/>
      <c r="J26" s="211"/>
      <c r="K26" s="211"/>
      <c r="L26" s="211"/>
      <c r="M26" s="211"/>
      <c r="N26" s="211"/>
      <c r="O26" s="211"/>
      <c r="P26" s="210"/>
      <c r="Q26" s="52"/>
    </row>
    <row r="27" spans="1:17" ht="27" customHeight="1" x14ac:dyDescent="0.2">
      <c r="A27" s="304" t="s">
        <v>504</v>
      </c>
      <c r="B27" s="304"/>
      <c r="C27" s="304"/>
      <c r="D27" s="304"/>
      <c r="E27" s="304"/>
      <c r="F27" s="304"/>
      <c r="G27" s="304"/>
      <c r="I27" s="278"/>
      <c r="J27" s="211"/>
      <c r="K27" s="211"/>
      <c r="L27" s="211"/>
      <c r="M27" s="211"/>
      <c r="N27" s="211"/>
      <c r="O27" s="211"/>
      <c r="P27" s="210"/>
      <c r="Q27" s="52"/>
    </row>
    <row r="28" spans="1:17" s="223" customFormat="1" ht="63.75" x14ac:dyDescent="0.2">
      <c r="A28" s="54" t="s">
        <v>66</v>
      </c>
      <c r="B28" s="55" t="s">
        <v>67</v>
      </c>
      <c r="C28" s="55" t="s">
        <v>68</v>
      </c>
      <c r="D28" s="55" t="s">
        <v>69</v>
      </c>
      <c r="E28" s="55" t="s">
        <v>70</v>
      </c>
      <c r="F28" s="66" t="s">
        <v>123</v>
      </c>
      <c r="G28" s="55" t="s">
        <v>72</v>
      </c>
      <c r="H28"/>
      <c r="I28" s="251"/>
      <c r="J28" s="222"/>
      <c r="K28" s="305" t="s">
        <v>506</v>
      </c>
      <c r="L28" s="306"/>
      <c r="M28" s="306"/>
      <c r="N28" s="305" t="s">
        <v>376</v>
      </c>
      <c r="O28" s="305" t="s">
        <v>507</v>
      </c>
      <c r="P28" s="305" t="s">
        <v>508</v>
      </c>
    </row>
    <row r="29" spans="1:17" s="223" customFormat="1" ht="29.25" customHeight="1" x14ac:dyDescent="0.2">
      <c r="A29" s="85" t="s">
        <v>366</v>
      </c>
      <c r="B29" s="84" t="s">
        <v>428</v>
      </c>
      <c r="C29" s="62">
        <v>11286440.6</v>
      </c>
      <c r="D29" s="62">
        <v>9825</v>
      </c>
      <c r="E29" s="62">
        <v>47</v>
      </c>
      <c r="F29" s="63">
        <v>0.19</v>
      </c>
      <c r="G29" s="63">
        <v>2.87E-2</v>
      </c>
      <c r="H29" s="52"/>
      <c r="I29" s="251"/>
      <c r="J29" s="227" t="s">
        <v>512</v>
      </c>
      <c r="K29" s="224" t="s">
        <v>509</v>
      </c>
      <c r="L29" s="224" t="s">
        <v>510</v>
      </c>
      <c r="M29" s="224" t="s">
        <v>511</v>
      </c>
      <c r="N29" s="305"/>
      <c r="O29" s="305"/>
      <c r="P29" s="305"/>
    </row>
    <row r="30" spans="1:17" s="223" customFormat="1" ht="28.5" customHeight="1" x14ac:dyDescent="0.2">
      <c r="A30" s="86" t="s">
        <v>24</v>
      </c>
      <c r="B30" s="83" t="s">
        <v>429</v>
      </c>
      <c r="C30" s="64">
        <v>9730509.3900000006</v>
      </c>
      <c r="D30" s="64">
        <v>902472</v>
      </c>
      <c r="E30" s="64">
        <v>226</v>
      </c>
      <c r="F30" s="65">
        <v>0.1638</v>
      </c>
      <c r="G30" s="65">
        <v>2.4799999999999999E-2</v>
      </c>
      <c r="H30" s="52"/>
      <c r="I30" s="251"/>
      <c r="J30" s="223">
        <v>2009</v>
      </c>
      <c r="K30" s="226">
        <f t="shared" ref="K30:P30" si="0">K43/10^6</f>
        <v>485.76417385000002</v>
      </c>
      <c r="L30" s="226">
        <f t="shared" si="0"/>
        <v>208.53001</v>
      </c>
      <c r="M30" s="226">
        <f t="shared" si="0"/>
        <v>25.515641590000001</v>
      </c>
      <c r="N30" s="226">
        <f t="shared" si="0"/>
        <v>156.34445500000001</v>
      </c>
      <c r="O30" s="226">
        <f t="shared" si="0"/>
        <v>0</v>
      </c>
      <c r="P30" s="226">
        <f t="shared" si="0"/>
        <v>0</v>
      </c>
    </row>
    <row r="31" spans="1:17" s="223" customFormat="1" ht="25.5" x14ac:dyDescent="0.2">
      <c r="A31" s="85" t="s">
        <v>283</v>
      </c>
      <c r="B31" s="84" t="s">
        <v>429</v>
      </c>
      <c r="C31" s="62">
        <v>7101488.5</v>
      </c>
      <c r="D31" s="62">
        <v>6465</v>
      </c>
      <c r="E31" s="62">
        <v>40</v>
      </c>
      <c r="F31" s="63">
        <v>0.1196</v>
      </c>
      <c r="G31" s="63">
        <v>1.8100000000000002E-2</v>
      </c>
      <c r="H31" s="290">
        <f>SUM(G29:G31)</f>
        <v>7.1599999999999997E-2</v>
      </c>
      <c r="I31" s="251"/>
      <c r="J31" s="223">
        <v>2010</v>
      </c>
      <c r="K31" s="226">
        <f t="shared" ref="K31:P31" si="1">K44/10^6</f>
        <v>288.01016047000002</v>
      </c>
      <c r="L31" s="226">
        <f t="shared" si="1"/>
        <v>57.592095999999998</v>
      </c>
      <c r="M31" s="226">
        <f t="shared" si="1"/>
        <v>15.18966743</v>
      </c>
      <c r="N31" s="226">
        <f t="shared" si="1"/>
        <v>108.902647</v>
      </c>
      <c r="O31" s="226">
        <f t="shared" si="1"/>
        <v>0</v>
      </c>
      <c r="P31" s="226">
        <f t="shared" si="1"/>
        <v>0</v>
      </c>
    </row>
    <row r="32" spans="1:17" s="223" customFormat="1" x14ac:dyDescent="0.2">
      <c r="A32" s="52"/>
      <c r="B32" s="52"/>
      <c r="C32" s="52"/>
      <c r="D32" s="52"/>
      <c r="E32" s="52"/>
      <c r="F32" s="52"/>
      <c r="G32" s="52"/>
      <c r="H32" s="52"/>
      <c r="I32" s="251"/>
      <c r="J32" s="223">
        <v>2011</v>
      </c>
      <c r="K32" s="226">
        <f t="shared" ref="K32:P32" si="2">K45/10^6</f>
        <v>344.72834672000005</v>
      </c>
      <c r="L32" s="226">
        <f t="shared" si="2"/>
        <v>25.475994</v>
      </c>
      <c r="M32" s="226">
        <f t="shared" si="2"/>
        <v>24.271761980000001</v>
      </c>
      <c r="N32" s="226">
        <f t="shared" si="2"/>
        <v>59.579776000000003</v>
      </c>
      <c r="O32" s="226">
        <f t="shared" si="2"/>
        <v>0</v>
      </c>
      <c r="P32" s="226">
        <f t="shared" si="2"/>
        <v>0</v>
      </c>
    </row>
    <row r="33" spans="1:16" s="223" customFormat="1" ht="26.25" customHeight="1" x14ac:dyDescent="0.2">
      <c r="A33" s="300" t="s">
        <v>505</v>
      </c>
      <c r="B33" s="300"/>
      <c r="C33" s="300"/>
      <c r="D33" s="300"/>
      <c r="E33" s="300"/>
      <c r="F33" s="300"/>
      <c r="G33" s="300"/>
      <c r="H33"/>
      <c r="I33" s="251"/>
      <c r="J33" s="223">
        <v>2012</v>
      </c>
      <c r="K33" s="226">
        <f t="shared" ref="K33:P33" si="3">K46/10^6</f>
        <v>270.16259337000002</v>
      </c>
      <c r="L33" s="226">
        <f t="shared" si="3"/>
        <v>16.944554</v>
      </c>
      <c r="M33" s="226">
        <f t="shared" si="3"/>
        <v>15.759049989999999</v>
      </c>
      <c r="N33" s="226">
        <f t="shared" si="3"/>
        <v>55.393335999999998</v>
      </c>
      <c r="O33" s="226">
        <f t="shared" si="3"/>
        <v>6.7391000000000006E-2</v>
      </c>
      <c r="P33" s="226">
        <f t="shared" si="3"/>
        <v>0.2698702</v>
      </c>
    </row>
    <row r="34" spans="1:16" s="223" customFormat="1" x14ac:dyDescent="0.2">
      <c r="A34"/>
      <c r="B34"/>
      <c r="C34"/>
      <c r="D34"/>
      <c r="E34"/>
      <c r="F34"/>
      <c r="G34"/>
      <c r="H34"/>
      <c r="I34" s="251"/>
      <c r="J34" s="223">
        <v>2013</v>
      </c>
      <c r="K34" s="226">
        <f t="shared" ref="K34:P34" si="4">K47/10^6</f>
        <v>274.96930750999996</v>
      </c>
      <c r="L34" s="226">
        <f t="shared" si="4"/>
        <v>14.128408</v>
      </c>
      <c r="M34" s="226">
        <f t="shared" si="4"/>
        <v>10.290980359999999</v>
      </c>
      <c r="N34" s="226">
        <f t="shared" si="4"/>
        <v>86.078935000000001</v>
      </c>
      <c r="O34" s="226">
        <f t="shared" si="4"/>
        <v>3.96E-3</v>
      </c>
      <c r="P34" s="226">
        <f t="shared" si="4"/>
        <v>4.5173247199999995</v>
      </c>
    </row>
    <row r="35" spans="1:16" s="223" customFormat="1" x14ac:dyDescent="0.2">
      <c r="A35"/>
      <c r="B35"/>
      <c r="C35"/>
      <c r="D35"/>
      <c r="E35"/>
      <c r="F35"/>
      <c r="G35"/>
      <c r="H35"/>
      <c r="I35" s="251"/>
      <c r="J35" s="223">
        <v>2014</v>
      </c>
      <c r="K35" s="226">
        <f t="shared" ref="K35:P35" si="5">K48/10^6</f>
        <v>375.33803692000004</v>
      </c>
      <c r="L35" s="226">
        <f t="shared" si="5"/>
        <v>155.61047500000001</v>
      </c>
      <c r="M35" s="226">
        <f t="shared" si="5"/>
        <v>77.115884319999992</v>
      </c>
      <c r="N35" s="226">
        <f t="shared" si="5"/>
        <v>69.033092999999994</v>
      </c>
      <c r="O35" s="226">
        <f t="shared" si="5"/>
        <v>0.1695036</v>
      </c>
      <c r="P35" s="226">
        <f t="shared" si="5"/>
        <v>9.0533348</v>
      </c>
    </row>
    <row r="36" spans="1:16" s="223" customFormat="1" x14ac:dyDescent="0.2">
      <c r="A36"/>
      <c r="B36"/>
      <c r="C36"/>
      <c r="D36"/>
      <c r="E36"/>
      <c r="F36"/>
      <c r="G36"/>
      <c r="H36"/>
      <c r="I36" s="251"/>
      <c r="J36" s="223">
        <v>2015</v>
      </c>
      <c r="K36" s="226">
        <f t="shared" ref="K36:P36" si="6">K49/10^6</f>
        <v>268.65288581999999</v>
      </c>
      <c r="L36" s="226">
        <f t="shared" si="6"/>
        <v>40.914718999999998</v>
      </c>
      <c r="M36" s="226">
        <f t="shared" si="6"/>
        <v>24.09950431</v>
      </c>
      <c r="N36" s="226">
        <f t="shared" si="6"/>
        <v>55.882966000000003</v>
      </c>
      <c r="O36" s="226">
        <f t="shared" si="6"/>
        <v>0</v>
      </c>
      <c r="P36" s="226">
        <f t="shared" si="6"/>
        <v>3.5125366000000002</v>
      </c>
    </row>
    <row r="37" spans="1:16" s="223" customFormat="1" x14ac:dyDescent="0.2">
      <c r="A37"/>
      <c r="B37"/>
      <c r="C37"/>
      <c r="D37"/>
      <c r="E37"/>
      <c r="F37"/>
      <c r="G37"/>
      <c r="H37"/>
      <c r="I37" s="251"/>
      <c r="J37" s="225"/>
      <c r="K37" s="226"/>
      <c r="L37" s="226"/>
      <c r="M37" s="226"/>
      <c r="N37" s="226"/>
      <c r="O37" s="226"/>
      <c r="P37" s="226"/>
    </row>
    <row r="38" spans="1:16" s="223" customFormat="1" x14ac:dyDescent="0.2">
      <c r="A38"/>
      <c r="B38"/>
      <c r="C38"/>
      <c r="D38"/>
      <c r="E38"/>
      <c r="F38"/>
      <c r="G38"/>
      <c r="H38"/>
      <c r="I38" s="251"/>
      <c r="J38" s="225"/>
      <c r="K38" s="226"/>
      <c r="L38" s="226"/>
      <c r="M38" s="226"/>
      <c r="N38" s="226"/>
      <c r="O38" s="226"/>
      <c r="P38" s="226"/>
    </row>
    <row r="39" spans="1:16" s="223" customFormat="1" x14ac:dyDescent="0.2">
      <c r="A39"/>
      <c r="B39"/>
      <c r="C39"/>
      <c r="D39"/>
      <c r="E39"/>
      <c r="F39"/>
      <c r="G39"/>
      <c r="H39"/>
      <c r="I39" s="251"/>
      <c r="J39" s="225"/>
      <c r="K39" s="226"/>
      <c r="L39" s="226"/>
      <c r="M39" s="226"/>
      <c r="N39" s="226"/>
      <c r="O39" s="226"/>
      <c r="P39" s="226"/>
    </row>
    <row r="40" spans="1:16" s="223" customFormat="1" x14ac:dyDescent="0.2">
      <c r="A40"/>
      <c r="B40"/>
      <c r="C40"/>
      <c r="D40"/>
      <c r="E40"/>
      <c r="F40"/>
      <c r="G40"/>
      <c r="H40"/>
      <c r="I40" s="251"/>
      <c r="J40" s="225"/>
      <c r="K40" s="226"/>
      <c r="L40" s="226"/>
      <c r="M40" s="226"/>
      <c r="N40" s="226"/>
      <c r="O40" s="226"/>
      <c r="P40" s="226"/>
    </row>
    <row r="41" spans="1:16" s="223" customFormat="1" x14ac:dyDescent="0.2">
      <c r="A41"/>
      <c r="B41"/>
      <c r="C41"/>
      <c r="D41"/>
      <c r="E41"/>
      <c r="F41"/>
      <c r="G41"/>
      <c r="H41"/>
      <c r="I41" s="251"/>
      <c r="J41" s="225"/>
      <c r="K41" s="226"/>
      <c r="L41" s="226"/>
      <c r="M41" s="226"/>
      <c r="N41" s="226"/>
      <c r="O41" s="226"/>
      <c r="P41" s="226"/>
    </row>
    <row r="42" spans="1:16" s="223" customFormat="1" ht="25.5" x14ac:dyDescent="0.2">
      <c r="A42"/>
      <c r="B42"/>
      <c r="C42"/>
      <c r="D42"/>
      <c r="E42"/>
      <c r="F42"/>
      <c r="G42"/>
      <c r="H42"/>
      <c r="I42" s="251"/>
      <c r="J42" s="227" t="s">
        <v>512</v>
      </c>
      <c r="K42" s="228" t="s">
        <v>513</v>
      </c>
      <c r="L42" s="228" t="s">
        <v>514</v>
      </c>
      <c r="M42" s="228" t="s">
        <v>515</v>
      </c>
      <c r="N42" s="228" t="s">
        <v>516</v>
      </c>
      <c r="O42" s="228" t="s">
        <v>517</v>
      </c>
      <c r="P42" s="228" t="s">
        <v>518</v>
      </c>
    </row>
    <row r="43" spans="1:16" s="223" customFormat="1" x14ac:dyDescent="0.2">
      <c r="A43"/>
      <c r="B43"/>
      <c r="C43"/>
      <c r="D43"/>
      <c r="E43"/>
      <c r="F43"/>
      <c r="G43"/>
      <c r="H43"/>
      <c r="I43" s="251"/>
      <c r="J43" s="223">
        <v>2009</v>
      </c>
      <c r="K43" s="229">
        <v>485764173.85000002</v>
      </c>
      <c r="L43" s="229">
        <v>208530010</v>
      </c>
      <c r="M43" s="229">
        <v>25515641.59</v>
      </c>
      <c r="N43" s="229">
        <v>156344455</v>
      </c>
      <c r="O43" s="229">
        <v>0</v>
      </c>
      <c r="P43" s="229"/>
    </row>
    <row r="44" spans="1:16" s="223" customFormat="1" x14ac:dyDescent="0.2">
      <c r="A44"/>
      <c r="B44"/>
      <c r="C44"/>
      <c r="D44"/>
      <c r="E44"/>
      <c r="F44"/>
      <c r="G44"/>
      <c r="H44"/>
      <c r="I44" s="251"/>
      <c r="J44" s="223">
        <v>2010</v>
      </c>
      <c r="K44" s="229">
        <v>288010160.47000003</v>
      </c>
      <c r="L44" s="229">
        <v>57592096</v>
      </c>
      <c r="M44" s="229">
        <v>15189667.43</v>
      </c>
      <c r="N44" s="229">
        <v>108902647</v>
      </c>
      <c r="O44" s="229">
        <v>0</v>
      </c>
      <c r="P44" s="229"/>
    </row>
    <row r="45" spans="1:16" s="223" customFormat="1" x14ac:dyDescent="0.2">
      <c r="A45"/>
      <c r="B45"/>
      <c r="C45"/>
      <c r="D45"/>
      <c r="E45"/>
      <c r="F45"/>
      <c r="G45"/>
      <c r="H45"/>
      <c r="I45" s="251"/>
      <c r="J45" s="230">
        <v>2011</v>
      </c>
      <c r="K45" s="223">
        <v>344728346.72000003</v>
      </c>
      <c r="L45" s="223">
        <v>25475994</v>
      </c>
      <c r="M45" s="223">
        <v>24271761.98</v>
      </c>
      <c r="N45" s="223">
        <v>59579776</v>
      </c>
      <c r="O45" s="223">
        <v>0</v>
      </c>
    </row>
    <row r="46" spans="1:16" s="223" customFormat="1" x14ac:dyDescent="0.2">
      <c r="A46"/>
      <c r="B46"/>
      <c r="C46"/>
      <c r="D46"/>
      <c r="E46"/>
      <c r="F46"/>
      <c r="G46"/>
      <c r="H46"/>
      <c r="I46" s="251"/>
      <c r="J46" s="223">
        <v>2012</v>
      </c>
      <c r="K46" s="223">
        <v>270162593.37</v>
      </c>
      <c r="L46" s="223">
        <v>16944554</v>
      </c>
      <c r="M46" s="223">
        <v>15759049.99</v>
      </c>
      <c r="N46" s="223">
        <v>55393336</v>
      </c>
      <c r="O46" s="223">
        <v>67391</v>
      </c>
      <c r="P46" s="223">
        <v>269870.2</v>
      </c>
    </row>
    <row r="47" spans="1:16" s="223" customFormat="1" x14ac:dyDescent="0.2">
      <c r="A47"/>
      <c r="B47"/>
      <c r="C47"/>
      <c r="D47"/>
      <c r="E47"/>
      <c r="F47"/>
      <c r="G47"/>
      <c r="H47"/>
      <c r="I47" s="251"/>
      <c r="J47" s="223">
        <v>2013</v>
      </c>
      <c r="K47" s="223">
        <v>274969307.50999999</v>
      </c>
      <c r="L47" s="223">
        <v>14128408</v>
      </c>
      <c r="M47" s="223">
        <v>10290980.359999999</v>
      </c>
      <c r="N47" s="223">
        <v>86078935</v>
      </c>
      <c r="O47" s="223">
        <v>3960</v>
      </c>
      <c r="P47" s="223">
        <v>4517324.72</v>
      </c>
    </row>
    <row r="48" spans="1:16" s="223" customFormat="1" x14ac:dyDescent="0.2">
      <c r="A48"/>
      <c r="B48"/>
      <c r="C48"/>
      <c r="D48"/>
      <c r="E48"/>
      <c r="F48"/>
      <c r="G48"/>
      <c r="H48"/>
      <c r="I48" s="251"/>
      <c r="J48" s="223">
        <v>2014</v>
      </c>
      <c r="K48" s="231">
        <v>375338036.92000002</v>
      </c>
      <c r="L48" s="231">
        <v>155610475</v>
      </c>
      <c r="M48" s="231">
        <v>77115884.319999993</v>
      </c>
      <c r="N48" s="231">
        <v>69033093</v>
      </c>
      <c r="O48" s="223">
        <v>169503.6</v>
      </c>
      <c r="P48" s="231">
        <v>9053334.8000000007</v>
      </c>
    </row>
    <row r="49" spans="1:16" s="223" customFormat="1" x14ac:dyDescent="0.2">
      <c r="A49"/>
      <c r="B49"/>
      <c r="C49"/>
      <c r="D49"/>
      <c r="E49"/>
      <c r="F49"/>
      <c r="G49"/>
      <c r="H49"/>
      <c r="I49" s="251"/>
      <c r="J49" s="223">
        <v>2015</v>
      </c>
      <c r="K49" s="223">
        <v>268652885.81999999</v>
      </c>
      <c r="L49" s="223">
        <v>40914719</v>
      </c>
      <c r="M49" s="223">
        <v>24099504.309999999</v>
      </c>
      <c r="N49" s="223">
        <v>55882966</v>
      </c>
      <c r="O49" s="223">
        <v>0</v>
      </c>
      <c r="P49" s="223">
        <v>3512536.6</v>
      </c>
    </row>
    <row r="50" spans="1:16" s="223" customFormat="1" x14ac:dyDescent="0.2">
      <c r="A50"/>
      <c r="B50"/>
      <c r="C50"/>
      <c r="D50"/>
      <c r="E50"/>
      <c r="F50"/>
      <c r="G50"/>
      <c r="H50"/>
      <c r="I50" s="251"/>
      <c r="J50" s="230"/>
    </row>
    <row r="51" spans="1:16" s="223" customFormat="1" x14ac:dyDescent="0.2">
      <c r="A51"/>
      <c r="B51"/>
      <c r="C51"/>
      <c r="D51"/>
      <c r="E51"/>
      <c r="F51"/>
      <c r="G51"/>
      <c r="H51"/>
      <c r="I51" s="251"/>
    </row>
    <row r="52" spans="1:16" s="223" customFormat="1" x14ac:dyDescent="0.2">
      <c r="A52"/>
      <c r="B52"/>
      <c r="C52"/>
      <c r="D52"/>
      <c r="E52"/>
      <c r="F52"/>
      <c r="G52"/>
      <c r="H52"/>
      <c r="I52" s="251"/>
      <c r="J52" s="232"/>
    </row>
    <row r="53" spans="1:16" s="223" customFormat="1" x14ac:dyDescent="0.2">
      <c r="A53"/>
      <c r="B53"/>
      <c r="C53"/>
      <c r="D53"/>
      <c r="E53"/>
      <c r="F53"/>
      <c r="G53"/>
      <c r="H53"/>
      <c r="I53" s="251"/>
      <c r="J53" s="230"/>
    </row>
  </sheetData>
  <mergeCells count="10">
    <mergeCell ref="P28:P29"/>
    <mergeCell ref="N28:N29"/>
    <mergeCell ref="O28:O29"/>
    <mergeCell ref="K28:M28"/>
    <mergeCell ref="A4:G4"/>
    <mergeCell ref="A2:G2"/>
    <mergeCell ref="A33:G33"/>
    <mergeCell ref="A1:G1"/>
    <mergeCell ref="A14:G14"/>
    <mergeCell ref="A27:G27"/>
  </mergeCells>
  <phoneticPr fontId="7" type="noConversion"/>
  <pageMargins left="0.55118110236220474" right="0.35433070866141736" top="0.59055118110236227" bottom="0.59055118110236227" header="0.51181102362204722" footer="0.51181102362204722"/>
  <pageSetup paperSize="9" scale="61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7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33"/>
  <sheetViews>
    <sheetView topLeftCell="A169" zoomScaleNormal="100" zoomScaleSheetLayoutView="80" workbookViewId="0">
      <selection activeCell="C14" sqref="C14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8" customWidth="1"/>
    <col min="5" max="5" width="13" style="99" customWidth="1"/>
    <col min="6" max="6" width="17.7109375" style="99" customWidth="1"/>
    <col min="7" max="8" width="13.7109375" style="99" customWidth="1"/>
    <col min="9" max="9" width="13.7109375" style="262" customWidth="1"/>
    <col min="11" max="11" width="11.140625" bestFit="1" customWidth="1"/>
  </cols>
  <sheetData>
    <row r="1" spans="1:16" ht="38.25" customHeight="1" x14ac:dyDescent="0.3">
      <c r="A1" s="303" t="s">
        <v>76</v>
      </c>
      <c r="B1" s="303"/>
      <c r="C1" s="303"/>
      <c r="D1" s="303"/>
      <c r="E1" s="303"/>
      <c r="F1" s="303"/>
      <c r="G1" s="303"/>
      <c r="H1" s="303"/>
      <c r="I1" s="303"/>
      <c r="J1" s="28"/>
      <c r="K1" s="27"/>
      <c r="L1" s="22"/>
      <c r="M1" s="22"/>
      <c r="N1" s="22"/>
      <c r="O1" s="23"/>
      <c r="P1" s="23"/>
    </row>
    <row r="2" spans="1:16" x14ac:dyDescent="0.2">
      <c r="A2" s="29"/>
      <c r="B2" s="29"/>
      <c r="C2" s="29"/>
      <c r="D2" s="169"/>
      <c r="E2" s="30"/>
      <c r="F2" s="30"/>
      <c r="G2" s="30"/>
      <c r="H2" s="30"/>
      <c r="I2" s="256"/>
      <c r="J2" s="27"/>
      <c r="K2" s="28"/>
      <c r="L2" s="23"/>
      <c r="M2" s="23"/>
      <c r="N2" s="23"/>
      <c r="O2" s="23"/>
      <c r="P2" s="23"/>
    </row>
    <row r="3" spans="1:16" x14ac:dyDescent="0.2">
      <c r="A3" s="29"/>
      <c r="B3" s="29"/>
      <c r="C3" s="29"/>
      <c r="D3" s="169"/>
      <c r="E3" s="30"/>
      <c r="F3" s="30"/>
      <c r="G3" s="30"/>
      <c r="H3" s="30"/>
      <c r="I3" s="256"/>
      <c r="J3" s="27"/>
      <c r="K3" s="28"/>
      <c r="L3" s="23"/>
      <c r="M3" s="23"/>
      <c r="N3" s="23"/>
      <c r="O3" s="23"/>
      <c r="P3" s="23"/>
    </row>
    <row r="4" spans="1:16" s="101" customFormat="1" ht="25.5" x14ac:dyDescent="0.2">
      <c r="A4" s="31" t="s">
        <v>77</v>
      </c>
      <c r="B4" s="31"/>
      <c r="C4" s="31"/>
      <c r="D4" s="170"/>
      <c r="E4" s="98"/>
      <c r="F4" s="98"/>
      <c r="G4" s="105"/>
      <c r="H4" s="105"/>
      <c r="I4" s="257"/>
      <c r="J4" s="107"/>
      <c r="K4" s="108"/>
      <c r="L4" s="109"/>
      <c r="M4" s="109"/>
      <c r="N4" s="109"/>
      <c r="O4" s="109"/>
      <c r="P4" s="109"/>
    </row>
    <row r="5" spans="1:16" s="101" customFormat="1" ht="92.25" customHeight="1" x14ac:dyDescent="0.2">
      <c r="A5" s="76" t="s">
        <v>66</v>
      </c>
      <c r="B5" s="77" t="s">
        <v>107</v>
      </c>
      <c r="C5" s="77" t="s">
        <v>55</v>
      </c>
      <c r="D5" s="171" t="s">
        <v>523</v>
      </c>
      <c r="E5" s="120" t="s">
        <v>524</v>
      </c>
      <c r="F5" s="120" t="s">
        <v>525</v>
      </c>
      <c r="G5" s="120" t="s">
        <v>68</v>
      </c>
      <c r="H5" s="120" t="s">
        <v>69</v>
      </c>
      <c r="I5" s="258" t="s">
        <v>610</v>
      </c>
    </row>
    <row r="6" spans="1:16" s="101" customFormat="1" x14ac:dyDescent="0.2">
      <c r="A6" s="110" t="s">
        <v>7</v>
      </c>
      <c r="B6" s="110" t="s">
        <v>137</v>
      </c>
      <c r="C6" s="110" t="s">
        <v>138</v>
      </c>
      <c r="D6" s="172">
        <v>65.2</v>
      </c>
      <c r="E6" s="67">
        <v>32793448</v>
      </c>
      <c r="F6" s="67">
        <v>2138132809.5999999</v>
      </c>
      <c r="G6" s="67">
        <v>122762061.03</v>
      </c>
      <c r="H6" s="67">
        <v>1937337</v>
      </c>
      <c r="I6" s="259">
        <v>11182</v>
      </c>
      <c r="K6" s="111"/>
    </row>
    <row r="7" spans="1:16" s="101" customFormat="1" x14ac:dyDescent="0.2">
      <c r="A7" s="112" t="s">
        <v>131</v>
      </c>
      <c r="B7" s="112" t="s">
        <v>139</v>
      </c>
      <c r="C7" s="112" t="s">
        <v>140</v>
      </c>
      <c r="D7" s="173">
        <v>23.5</v>
      </c>
      <c r="E7" s="68">
        <v>22735148</v>
      </c>
      <c r="F7" s="68">
        <v>534275978</v>
      </c>
      <c r="G7" s="68">
        <v>36005273.689999998</v>
      </c>
      <c r="H7" s="68">
        <v>1418873</v>
      </c>
      <c r="I7" s="260">
        <v>5177</v>
      </c>
      <c r="K7" s="111"/>
    </row>
    <row r="8" spans="1:16" s="101" customFormat="1" x14ac:dyDescent="0.2">
      <c r="A8" s="110" t="s">
        <v>39</v>
      </c>
      <c r="B8" s="110" t="s">
        <v>143</v>
      </c>
      <c r="C8" s="110" t="s">
        <v>144</v>
      </c>
      <c r="D8" s="172">
        <v>255.8</v>
      </c>
      <c r="E8" s="67">
        <v>2086301</v>
      </c>
      <c r="F8" s="67">
        <v>533675795.80000001</v>
      </c>
      <c r="G8" s="67">
        <v>29737356.199999999</v>
      </c>
      <c r="H8" s="67">
        <v>115829</v>
      </c>
      <c r="I8" s="259">
        <v>4168</v>
      </c>
      <c r="K8" s="111"/>
    </row>
    <row r="9" spans="1:16" s="101" customFormat="1" ht="38.25" x14ac:dyDescent="0.2">
      <c r="A9" s="112" t="s">
        <v>132</v>
      </c>
      <c r="B9" s="112" t="s">
        <v>141</v>
      </c>
      <c r="C9" s="112" t="s">
        <v>142</v>
      </c>
      <c r="D9" s="173">
        <v>73.010000000000005</v>
      </c>
      <c r="E9" s="68">
        <v>6535478</v>
      </c>
      <c r="F9" s="68">
        <v>477155248.77999997</v>
      </c>
      <c r="G9" s="68">
        <v>25475847.34</v>
      </c>
      <c r="H9" s="68" t="s">
        <v>608</v>
      </c>
      <c r="I9" s="260">
        <v>4896</v>
      </c>
      <c r="J9" s="287" t="s">
        <v>612</v>
      </c>
      <c r="K9" s="287" t="s">
        <v>613</v>
      </c>
    </row>
    <row r="10" spans="1:16" s="101" customFormat="1" x14ac:dyDescent="0.2">
      <c r="A10" s="110" t="s">
        <v>40</v>
      </c>
      <c r="B10" s="110" t="s">
        <v>149</v>
      </c>
      <c r="C10" s="110" t="s">
        <v>150</v>
      </c>
      <c r="D10" s="172">
        <v>23</v>
      </c>
      <c r="E10" s="67">
        <v>14000000</v>
      </c>
      <c r="F10" s="67">
        <v>322000000</v>
      </c>
      <c r="G10" s="67">
        <v>25263216.309999999</v>
      </c>
      <c r="H10" s="280">
        <v>42369</v>
      </c>
      <c r="I10" s="283">
        <v>1.0887</v>
      </c>
      <c r="J10" s="101">
        <f>D10*I10</f>
        <v>25.040099999999999</v>
      </c>
      <c r="K10" s="111">
        <f>E10*I11</f>
        <v>15533182</v>
      </c>
    </row>
    <row r="11" spans="1:16" s="101" customFormat="1" x14ac:dyDescent="0.2">
      <c r="A11" s="112" t="s">
        <v>8</v>
      </c>
      <c r="B11" s="112" t="s">
        <v>145</v>
      </c>
      <c r="C11" s="112" t="s">
        <v>146</v>
      </c>
      <c r="D11" s="173">
        <v>4.5999999999999996</v>
      </c>
      <c r="E11" s="68">
        <v>24424613</v>
      </c>
      <c r="F11" s="68">
        <v>112353219.8</v>
      </c>
      <c r="G11" s="68">
        <v>19001567.449999999</v>
      </c>
      <c r="H11" s="68" t="s">
        <v>609</v>
      </c>
      <c r="I11" s="260">
        <v>1.109513</v>
      </c>
      <c r="K11" s="111"/>
    </row>
    <row r="12" spans="1:16" s="101" customFormat="1" x14ac:dyDescent="0.2">
      <c r="A12" s="110" t="s">
        <v>134</v>
      </c>
      <c r="B12" s="110" t="s">
        <v>147</v>
      </c>
      <c r="C12" s="110" t="s">
        <v>148</v>
      </c>
      <c r="D12" s="172">
        <v>12.95</v>
      </c>
      <c r="E12" s="67">
        <v>17219662</v>
      </c>
      <c r="F12" s="67">
        <v>222994622.90000001</v>
      </c>
      <c r="G12" s="67">
        <v>8918063.3300000001</v>
      </c>
      <c r="H12" s="67">
        <v>597931</v>
      </c>
      <c r="I12" s="259">
        <v>1968</v>
      </c>
      <c r="K12" s="111"/>
    </row>
    <row r="13" spans="1:16" s="101" customFormat="1" x14ac:dyDescent="0.2">
      <c r="A13" s="112" t="s">
        <v>41</v>
      </c>
      <c r="B13" s="112" t="s">
        <v>154</v>
      </c>
      <c r="C13" s="112" t="s">
        <v>155</v>
      </c>
      <c r="D13" s="173">
        <v>82</v>
      </c>
      <c r="E13" s="68">
        <v>6090943</v>
      </c>
      <c r="F13" s="68">
        <v>499457326</v>
      </c>
      <c r="G13" s="68">
        <v>950913.63</v>
      </c>
      <c r="H13" s="68">
        <v>12502</v>
      </c>
      <c r="I13" s="260">
        <v>341</v>
      </c>
      <c r="K13" s="111"/>
    </row>
    <row r="14" spans="1:16" s="101" customFormat="1" x14ac:dyDescent="0.2">
      <c r="A14" s="110" t="s">
        <v>151</v>
      </c>
      <c r="B14" s="110" t="s">
        <v>152</v>
      </c>
      <c r="C14" s="110" t="s">
        <v>153</v>
      </c>
      <c r="D14" s="172">
        <v>0.53</v>
      </c>
      <c r="E14" s="67">
        <v>16830838</v>
      </c>
      <c r="F14" s="67">
        <v>8920344.1400000006</v>
      </c>
      <c r="G14" s="67">
        <v>538586.84</v>
      </c>
      <c r="H14" s="67">
        <v>591451</v>
      </c>
      <c r="I14" s="259">
        <v>810</v>
      </c>
      <c r="K14" s="111"/>
    </row>
    <row r="15" spans="1:16" s="101" customFormat="1" ht="25.5" x14ac:dyDescent="0.2">
      <c r="A15" s="121" t="s">
        <v>108</v>
      </c>
      <c r="B15" s="122"/>
      <c r="C15" s="122"/>
      <c r="D15" s="174"/>
      <c r="E15" s="123"/>
      <c r="F15" s="125">
        <f>SUM(F6:F14)</f>
        <v>4848965345.0200005</v>
      </c>
      <c r="G15" s="125">
        <f t="shared" ref="G15:I15" si="0">SUM(G6:G14)</f>
        <v>268652885.81999999</v>
      </c>
      <c r="H15" s="125">
        <f t="shared" si="0"/>
        <v>4716292</v>
      </c>
      <c r="I15" s="261">
        <f t="shared" si="0"/>
        <v>28544.198213</v>
      </c>
      <c r="K15" s="111"/>
    </row>
    <row r="16" spans="1:16" s="101" customFormat="1" x14ac:dyDescent="0.2">
      <c r="A16" s="113"/>
      <c r="B16" s="113"/>
      <c r="C16" s="113"/>
      <c r="D16" s="175"/>
      <c r="E16" s="107"/>
      <c r="F16" s="107"/>
      <c r="G16" s="107"/>
      <c r="H16" s="107"/>
      <c r="I16" s="262"/>
      <c r="K16" s="111"/>
      <c r="L16" s="109"/>
      <c r="M16" s="109"/>
      <c r="N16" s="109"/>
      <c r="O16" s="109"/>
      <c r="P16" s="109"/>
    </row>
    <row r="17" spans="1:16" s="101" customFormat="1" x14ac:dyDescent="0.2">
      <c r="A17" s="113"/>
      <c r="B17" s="113"/>
      <c r="C17" s="113"/>
      <c r="D17" s="175"/>
      <c r="E17" s="107"/>
      <c r="F17" s="107"/>
      <c r="G17" s="107"/>
      <c r="H17" s="107"/>
      <c r="I17" s="262"/>
      <c r="K17" s="111"/>
      <c r="L17" s="109"/>
      <c r="M17" s="109"/>
      <c r="N17" s="109"/>
      <c r="O17" s="109"/>
      <c r="P17" s="109"/>
    </row>
    <row r="18" spans="1:16" s="101" customFormat="1" ht="25.5" x14ac:dyDescent="0.2">
      <c r="A18" s="95" t="s">
        <v>78</v>
      </c>
      <c r="B18" s="96"/>
      <c r="C18" s="96"/>
      <c r="D18" s="176"/>
      <c r="E18" s="100"/>
      <c r="F18" s="100"/>
      <c r="G18" s="107"/>
      <c r="H18" s="107"/>
      <c r="I18" s="262"/>
      <c r="K18" s="111"/>
      <c r="L18" s="109"/>
      <c r="M18" s="109"/>
      <c r="N18" s="109"/>
      <c r="O18" s="109"/>
      <c r="P18" s="109"/>
    </row>
    <row r="19" spans="1:16" s="101" customFormat="1" ht="89.25" x14ac:dyDescent="0.2">
      <c r="A19" s="121" t="s">
        <v>66</v>
      </c>
      <c r="B19" s="124" t="s">
        <v>107</v>
      </c>
      <c r="C19" s="124" t="s">
        <v>55</v>
      </c>
      <c r="D19" s="171" t="s">
        <v>523</v>
      </c>
      <c r="E19" s="120" t="s">
        <v>524</v>
      </c>
      <c r="F19" s="120" t="s">
        <v>525</v>
      </c>
      <c r="G19" s="120" t="s">
        <v>68</v>
      </c>
      <c r="H19" s="120" t="s">
        <v>69</v>
      </c>
      <c r="I19" s="258" t="s">
        <v>610</v>
      </c>
      <c r="K19" s="111"/>
      <c r="L19" s="109"/>
      <c r="M19" s="109"/>
      <c r="N19" s="109"/>
      <c r="O19" s="109"/>
      <c r="P19" s="109"/>
    </row>
    <row r="20" spans="1:16" s="101" customFormat="1" x14ac:dyDescent="0.2">
      <c r="A20" s="110" t="s">
        <v>129</v>
      </c>
      <c r="B20" s="110" t="s">
        <v>157</v>
      </c>
      <c r="C20" s="110" t="s">
        <v>158</v>
      </c>
      <c r="D20" s="172">
        <v>25.3</v>
      </c>
      <c r="E20" s="67">
        <v>8747652</v>
      </c>
      <c r="F20" s="67">
        <v>221315595.59999999</v>
      </c>
      <c r="G20" s="67">
        <v>31314364.57</v>
      </c>
      <c r="H20" s="67">
        <v>1284678</v>
      </c>
      <c r="I20" s="259">
        <v>3657</v>
      </c>
      <c r="K20" s="111"/>
      <c r="L20" s="109"/>
      <c r="M20" s="109"/>
      <c r="N20" s="109"/>
      <c r="O20" s="109"/>
      <c r="P20" s="109"/>
    </row>
    <row r="21" spans="1:16" s="101" customFormat="1" x14ac:dyDescent="0.2">
      <c r="A21" s="112" t="s">
        <v>160</v>
      </c>
      <c r="B21" s="112" t="s">
        <v>161</v>
      </c>
      <c r="C21" s="112" t="s">
        <v>162</v>
      </c>
      <c r="D21" s="173">
        <v>176.15</v>
      </c>
      <c r="E21" s="68">
        <v>355792</v>
      </c>
      <c r="F21" s="68">
        <v>62672760.799999997</v>
      </c>
      <c r="G21" s="68">
        <v>6448367.75</v>
      </c>
      <c r="H21" s="68">
        <v>37441</v>
      </c>
      <c r="I21" s="260">
        <v>2542</v>
      </c>
      <c r="K21" s="111"/>
      <c r="L21" s="109"/>
      <c r="M21" s="109"/>
      <c r="N21" s="109"/>
      <c r="O21" s="109"/>
      <c r="P21" s="109"/>
    </row>
    <row r="22" spans="1:16" s="101" customFormat="1" x14ac:dyDescent="0.2">
      <c r="A22" s="110" t="s">
        <v>163</v>
      </c>
      <c r="B22" s="110" t="s">
        <v>164</v>
      </c>
      <c r="C22" s="110" t="s">
        <v>165</v>
      </c>
      <c r="D22" s="172">
        <v>342</v>
      </c>
      <c r="E22" s="67">
        <v>100919</v>
      </c>
      <c r="F22" s="67">
        <v>34514298</v>
      </c>
      <c r="G22" s="67">
        <v>1812575.8</v>
      </c>
      <c r="H22" s="67">
        <v>5185</v>
      </c>
      <c r="I22" s="259">
        <v>423</v>
      </c>
      <c r="K22" s="111"/>
      <c r="L22" s="109"/>
      <c r="M22" s="109"/>
      <c r="N22" s="109"/>
      <c r="O22" s="109"/>
      <c r="P22" s="109"/>
    </row>
    <row r="23" spans="1:16" s="101" customFormat="1" x14ac:dyDescent="0.2">
      <c r="A23" s="112" t="s">
        <v>166</v>
      </c>
      <c r="B23" s="112" t="s">
        <v>167</v>
      </c>
      <c r="C23" s="112" t="s">
        <v>168</v>
      </c>
      <c r="D23" s="173">
        <v>11.15</v>
      </c>
      <c r="E23" s="68">
        <v>2838414</v>
      </c>
      <c r="F23" s="68">
        <v>31648316.100000001</v>
      </c>
      <c r="G23" s="68">
        <v>1087837.1200000001</v>
      </c>
      <c r="H23" s="68">
        <v>110921</v>
      </c>
      <c r="I23" s="260">
        <v>381</v>
      </c>
      <c r="K23" s="111"/>
      <c r="L23" s="109"/>
      <c r="M23" s="109"/>
      <c r="N23" s="109"/>
      <c r="O23" s="109"/>
      <c r="P23" s="109"/>
    </row>
    <row r="24" spans="1:16" s="101" customFormat="1" x14ac:dyDescent="0.2">
      <c r="A24" s="110" t="s">
        <v>130</v>
      </c>
      <c r="B24" s="110" t="s">
        <v>159</v>
      </c>
      <c r="C24" s="110" t="s">
        <v>526</v>
      </c>
      <c r="D24" s="172"/>
      <c r="E24" s="67"/>
      <c r="F24" s="67"/>
      <c r="G24" s="67">
        <v>101070.44</v>
      </c>
      <c r="H24" s="67">
        <v>1659</v>
      </c>
      <c r="I24" s="259">
        <v>71</v>
      </c>
      <c r="K24" s="111"/>
      <c r="L24" s="109"/>
      <c r="M24" s="109"/>
      <c r="N24" s="109"/>
      <c r="O24" s="109"/>
      <c r="P24" s="109"/>
    </row>
    <row r="25" spans="1:16" s="101" customFormat="1" x14ac:dyDescent="0.2">
      <c r="A25" s="112" t="s">
        <v>169</v>
      </c>
      <c r="B25" s="112" t="s">
        <v>170</v>
      </c>
      <c r="C25" s="112" t="s">
        <v>171</v>
      </c>
      <c r="D25" s="173">
        <v>34</v>
      </c>
      <c r="E25" s="68">
        <v>497022</v>
      </c>
      <c r="F25" s="68">
        <v>16898748</v>
      </c>
      <c r="G25" s="68">
        <v>74920.539999999994</v>
      </c>
      <c r="H25" s="68">
        <v>2044</v>
      </c>
      <c r="I25" s="260">
        <v>95</v>
      </c>
      <c r="J25" s="114"/>
      <c r="L25" s="109"/>
      <c r="M25" s="109"/>
      <c r="N25" s="109"/>
      <c r="O25" s="109"/>
      <c r="P25" s="109"/>
    </row>
    <row r="26" spans="1:16" s="101" customFormat="1" x14ac:dyDescent="0.2">
      <c r="A26" s="110" t="s">
        <v>172</v>
      </c>
      <c r="B26" s="110" t="s">
        <v>172</v>
      </c>
      <c r="C26" s="110" t="s">
        <v>173</v>
      </c>
      <c r="D26" s="172">
        <v>0.68</v>
      </c>
      <c r="E26" s="67">
        <v>2006987</v>
      </c>
      <c r="F26" s="67">
        <v>1364751.16</v>
      </c>
      <c r="G26" s="67">
        <v>35811.42</v>
      </c>
      <c r="H26" s="67">
        <v>97914</v>
      </c>
      <c r="I26" s="259">
        <v>447</v>
      </c>
      <c r="J26" s="114"/>
      <c r="L26" s="109"/>
      <c r="M26" s="109"/>
      <c r="N26" s="109"/>
      <c r="O26" s="109"/>
      <c r="P26" s="109"/>
    </row>
    <row r="27" spans="1:16" s="101" customFormat="1" x14ac:dyDescent="0.2">
      <c r="A27" s="112" t="s">
        <v>177</v>
      </c>
      <c r="B27" s="112" t="s">
        <v>178</v>
      </c>
      <c r="C27" s="112" t="s">
        <v>179</v>
      </c>
      <c r="D27" s="173">
        <v>4.5</v>
      </c>
      <c r="E27" s="68">
        <v>3447901</v>
      </c>
      <c r="F27" s="68">
        <v>15519002.4</v>
      </c>
      <c r="G27" s="68">
        <v>22380.12</v>
      </c>
      <c r="H27" s="68">
        <v>4940</v>
      </c>
      <c r="I27" s="260">
        <v>44</v>
      </c>
      <c r="J27" s="114"/>
      <c r="L27" s="109"/>
      <c r="M27" s="109"/>
      <c r="N27" s="109"/>
      <c r="O27" s="109"/>
      <c r="P27" s="109"/>
    </row>
    <row r="28" spans="1:16" s="101" customFormat="1" x14ac:dyDescent="0.2">
      <c r="A28" s="110" t="s">
        <v>174</v>
      </c>
      <c r="B28" s="110" t="s">
        <v>175</v>
      </c>
      <c r="C28" s="110" t="s">
        <v>176</v>
      </c>
      <c r="D28" s="172">
        <v>0.04</v>
      </c>
      <c r="E28" s="67">
        <v>5180000</v>
      </c>
      <c r="F28" s="67">
        <v>207200</v>
      </c>
      <c r="G28" s="67">
        <v>8064.5</v>
      </c>
      <c r="H28" s="67">
        <v>20724</v>
      </c>
      <c r="I28" s="259">
        <v>296</v>
      </c>
      <c r="J28" s="114"/>
      <c r="L28" s="109"/>
      <c r="M28" s="109"/>
      <c r="N28" s="109"/>
      <c r="O28" s="109"/>
      <c r="P28" s="109"/>
    </row>
    <row r="29" spans="1:16" s="101" customFormat="1" x14ac:dyDescent="0.2">
      <c r="A29" s="112" t="s">
        <v>186</v>
      </c>
      <c r="B29" s="112" t="s">
        <v>187</v>
      </c>
      <c r="C29" s="112" t="s">
        <v>188</v>
      </c>
      <c r="D29" s="173">
        <v>35</v>
      </c>
      <c r="E29" s="68">
        <v>189876</v>
      </c>
      <c r="F29" s="68">
        <v>6645660</v>
      </c>
      <c r="G29" s="68">
        <v>3645.4</v>
      </c>
      <c r="H29" s="68">
        <v>105</v>
      </c>
      <c r="I29" s="260">
        <v>6</v>
      </c>
      <c r="J29" s="114"/>
      <c r="L29" s="109"/>
      <c r="M29" s="109"/>
      <c r="N29" s="109"/>
      <c r="O29" s="109"/>
      <c r="P29" s="109"/>
    </row>
    <row r="30" spans="1:16" s="101" customFormat="1" x14ac:dyDescent="0.2">
      <c r="A30" s="110" t="s">
        <v>180</v>
      </c>
      <c r="B30" s="110" t="s">
        <v>181</v>
      </c>
      <c r="C30" s="110" t="s">
        <v>182</v>
      </c>
      <c r="D30" s="172">
        <v>34.799999999999997</v>
      </c>
      <c r="E30" s="67">
        <v>594601</v>
      </c>
      <c r="F30" s="67">
        <v>20692114.800000001</v>
      </c>
      <c r="G30" s="67">
        <v>3377.25</v>
      </c>
      <c r="H30" s="67">
        <v>105</v>
      </c>
      <c r="I30" s="259">
        <v>16</v>
      </c>
      <c r="J30" s="114"/>
      <c r="L30" s="109"/>
      <c r="M30" s="109"/>
      <c r="N30" s="109"/>
      <c r="O30" s="109"/>
      <c r="P30" s="109"/>
    </row>
    <row r="31" spans="1:16" s="101" customFormat="1" x14ac:dyDescent="0.2">
      <c r="A31" s="112" t="s">
        <v>128</v>
      </c>
      <c r="B31" s="112" t="s">
        <v>156</v>
      </c>
      <c r="C31" s="112" t="s">
        <v>527</v>
      </c>
      <c r="D31" s="173"/>
      <c r="E31" s="68"/>
      <c r="F31" s="68"/>
      <c r="G31" s="68">
        <v>1604.25</v>
      </c>
      <c r="H31" s="68">
        <v>25</v>
      </c>
      <c r="I31" s="260">
        <v>1</v>
      </c>
      <c r="L31" s="109"/>
      <c r="M31" s="109"/>
      <c r="N31" s="109"/>
      <c r="O31" s="109"/>
      <c r="P31" s="109"/>
    </row>
    <row r="32" spans="1:16" s="101" customFormat="1" x14ac:dyDescent="0.2">
      <c r="A32" s="110" t="s">
        <v>183</v>
      </c>
      <c r="B32" s="110" t="s">
        <v>184</v>
      </c>
      <c r="C32" s="110" t="s">
        <v>185</v>
      </c>
      <c r="D32" s="172">
        <v>5</v>
      </c>
      <c r="E32" s="67">
        <v>491393</v>
      </c>
      <c r="F32" s="67">
        <v>2456965</v>
      </c>
      <c r="G32" s="67">
        <v>700</v>
      </c>
      <c r="H32" s="67">
        <v>140</v>
      </c>
      <c r="I32" s="259">
        <v>2</v>
      </c>
      <c r="K32" s="109"/>
      <c r="L32" s="109"/>
      <c r="M32" s="109"/>
      <c r="N32" s="109"/>
      <c r="O32" s="109"/>
      <c r="P32" s="109"/>
    </row>
    <row r="33" spans="1:16" s="101" customFormat="1" ht="25.5" x14ac:dyDescent="0.2">
      <c r="A33" s="121" t="s">
        <v>108</v>
      </c>
      <c r="B33" s="122"/>
      <c r="C33" s="122"/>
      <c r="D33" s="174"/>
      <c r="E33" s="123"/>
      <c r="F33" s="125">
        <f>SUM(F20:F32)</f>
        <v>413935411.86000001</v>
      </c>
      <c r="G33" s="125">
        <f>SUM(G20:G32)</f>
        <v>40914719.159999989</v>
      </c>
      <c r="H33" s="125">
        <f>SUM(H20:H32)</f>
        <v>1565881</v>
      </c>
      <c r="I33" s="261">
        <f>SUM(I20:I32)</f>
        <v>7981</v>
      </c>
      <c r="K33" s="111"/>
      <c r="L33" s="109"/>
      <c r="M33" s="109"/>
      <c r="N33" s="109"/>
      <c r="O33" s="109"/>
      <c r="P33" s="109"/>
    </row>
    <row r="34" spans="1:16" s="101" customFormat="1" x14ac:dyDescent="0.2">
      <c r="A34" s="115"/>
      <c r="B34" s="115"/>
      <c r="C34" s="115"/>
      <c r="D34" s="177"/>
      <c r="E34" s="116"/>
      <c r="F34" s="116"/>
      <c r="G34" s="117"/>
      <c r="H34" s="117"/>
      <c r="I34" s="263"/>
      <c r="K34" s="111"/>
      <c r="L34" s="109"/>
      <c r="M34" s="109"/>
      <c r="N34" s="109"/>
      <c r="O34" s="109"/>
      <c r="P34" s="109"/>
    </row>
    <row r="35" spans="1:16" s="101" customFormat="1" x14ac:dyDescent="0.2">
      <c r="A35" s="115"/>
      <c r="B35" s="115"/>
      <c r="C35" s="115"/>
      <c r="D35" s="177"/>
      <c r="E35" s="116"/>
      <c r="F35" s="116"/>
      <c r="G35" s="117"/>
      <c r="H35" s="117"/>
      <c r="I35" s="263"/>
      <c r="K35" s="111"/>
      <c r="L35" s="109"/>
      <c r="M35" s="109"/>
      <c r="N35" s="109"/>
      <c r="O35" s="109"/>
      <c r="P35" s="109"/>
    </row>
    <row r="36" spans="1:16" s="101" customFormat="1" ht="25.5" x14ac:dyDescent="0.2">
      <c r="A36" s="95" t="s">
        <v>79</v>
      </c>
      <c r="B36" s="96"/>
      <c r="C36" s="96"/>
      <c r="D36" s="176"/>
      <c r="E36" s="100"/>
      <c r="F36" s="100"/>
      <c r="G36" s="105"/>
      <c r="H36" s="105"/>
      <c r="I36" s="257"/>
      <c r="J36" s="114"/>
      <c r="K36" s="109"/>
      <c r="L36" s="109"/>
      <c r="M36" s="109"/>
      <c r="N36" s="109"/>
      <c r="O36" s="109"/>
      <c r="P36" s="109"/>
    </row>
    <row r="37" spans="1:16" s="101" customFormat="1" ht="89.25" x14ac:dyDescent="0.2">
      <c r="A37" s="121" t="s">
        <v>66</v>
      </c>
      <c r="B37" s="124" t="s">
        <v>107</v>
      </c>
      <c r="C37" s="124" t="s">
        <v>55</v>
      </c>
      <c r="D37" s="171" t="s">
        <v>523</v>
      </c>
      <c r="E37" s="120" t="s">
        <v>524</v>
      </c>
      <c r="F37" s="120" t="s">
        <v>525</v>
      </c>
      <c r="G37" s="120" t="s">
        <v>68</v>
      </c>
      <c r="H37" s="120" t="s">
        <v>69</v>
      </c>
      <c r="I37" s="258" t="s">
        <v>610</v>
      </c>
      <c r="K37" s="109"/>
      <c r="L37" s="109"/>
      <c r="M37" s="109"/>
      <c r="N37" s="109"/>
      <c r="O37" s="109"/>
      <c r="P37" s="109"/>
    </row>
    <row r="38" spans="1:16" s="101" customFormat="1" x14ac:dyDescent="0.2">
      <c r="A38" s="110" t="s">
        <v>133</v>
      </c>
      <c r="B38" s="110" t="s">
        <v>189</v>
      </c>
      <c r="C38" s="110" t="s">
        <v>190</v>
      </c>
      <c r="D38" s="172">
        <v>76</v>
      </c>
      <c r="E38" s="67">
        <v>814626</v>
      </c>
      <c r="F38" s="67">
        <v>61911576</v>
      </c>
      <c r="G38" s="67">
        <v>9701015.6600000001</v>
      </c>
      <c r="H38" s="67">
        <v>75627</v>
      </c>
      <c r="I38" s="259">
        <v>2736</v>
      </c>
      <c r="K38" s="109"/>
      <c r="L38" s="109"/>
      <c r="M38" s="109"/>
      <c r="N38" s="109"/>
      <c r="O38" s="109"/>
      <c r="P38" s="109"/>
    </row>
    <row r="39" spans="1:16" s="101" customFormat="1" x14ac:dyDescent="0.2">
      <c r="A39" s="112" t="s">
        <v>194</v>
      </c>
      <c r="B39" s="112" t="s">
        <v>195</v>
      </c>
      <c r="C39" s="112" t="s">
        <v>196</v>
      </c>
      <c r="D39" s="173">
        <v>3.25</v>
      </c>
      <c r="E39" s="68">
        <v>2764308</v>
      </c>
      <c r="F39" s="68">
        <v>8984001</v>
      </c>
      <c r="G39" s="68">
        <v>8684311.4000000004</v>
      </c>
      <c r="H39" s="68">
        <v>2449469</v>
      </c>
      <c r="I39" s="260">
        <v>112</v>
      </c>
      <c r="K39" s="109"/>
      <c r="L39" s="109"/>
      <c r="M39" s="109"/>
      <c r="N39" s="109"/>
      <c r="O39" s="109"/>
      <c r="P39" s="109"/>
    </row>
    <row r="40" spans="1:16" s="101" customFormat="1" x14ac:dyDescent="0.2">
      <c r="A40" s="110" t="s">
        <v>191</v>
      </c>
      <c r="B40" s="110" t="s">
        <v>192</v>
      </c>
      <c r="C40" s="110" t="s">
        <v>193</v>
      </c>
      <c r="D40" s="172">
        <v>54.6</v>
      </c>
      <c r="E40" s="67">
        <v>449428</v>
      </c>
      <c r="F40" s="67">
        <v>24538768.800000001</v>
      </c>
      <c r="G40" s="67">
        <v>4753439.49</v>
      </c>
      <c r="H40" s="67">
        <v>90738</v>
      </c>
      <c r="I40" s="259">
        <v>733</v>
      </c>
    </row>
    <row r="41" spans="1:16" s="101" customFormat="1" x14ac:dyDescent="0.2">
      <c r="A41" s="112" t="s">
        <v>218</v>
      </c>
      <c r="B41" s="112" t="s">
        <v>219</v>
      </c>
      <c r="C41" s="112" t="s">
        <v>220</v>
      </c>
      <c r="D41" s="173">
        <v>80.099999999999994</v>
      </c>
      <c r="E41" s="68">
        <v>186436</v>
      </c>
      <c r="F41" s="68">
        <v>14933523.6</v>
      </c>
      <c r="G41" s="68">
        <v>293180.03999999998</v>
      </c>
      <c r="H41" s="68">
        <v>4452</v>
      </c>
      <c r="I41" s="260">
        <v>41</v>
      </c>
    </row>
    <row r="42" spans="1:16" s="101" customFormat="1" x14ac:dyDescent="0.2">
      <c r="A42" s="110" t="s">
        <v>200</v>
      </c>
      <c r="B42" s="110" t="s">
        <v>201</v>
      </c>
      <c r="C42" s="110" t="s">
        <v>202</v>
      </c>
      <c r="D42" s="172">
        <v>2.48</v>
      </c>
      <c r="E42" s="67">
        <v>2120401</v>
      </c>
      <c r="F42" s="67">
        <v>5258594.4800000004</v>
      </c>
      <c r="G42" s="67">
        <v>224068.66</v>
      </c>
      <c r="H42" s="67">
        <v>63709</v>
      </c>
      <c r="I42" s="259">
        <v>104</v>
      </c>
    </row>
    <row r="43" spans="1:16" s="101" customFormat="1" x14ac:dyDescent="0.2">
      <c r="A43" s="112" t="s">
        <v>209</v>
      </c>
      <c r="B43" s="112" t="s">
        <v>210</v>
      </c>
      <c r="C43" s="112" t="s">
        <v>211</v>
      </c>
      <c r="D43" s="173">
        <v>30</v>
      </c>
      <c r="E43" s="68">
        <v>200000</v>
      </c>
      <c r="F43" s="68">
        <v>6000000</v>
      </c>
      <c r="G43" s="68">
        <v>101640.07</v>
      </c>
      <c r="H43" s="68">
        <v>3868</v>
      </c>
      <c r="I43" s="260">
        <v>27</v>
      </c>
    </row>
    <row r="44" spans="1:16" s="101" customFormat="1" x14ac:dyDescent="0.2">
      <c r="A44" s="110" t="s">
        <v>238</v>
      </c>
      <c r="B44" s="110" t="s">
        <v>239</v>
      </c>
      <c r="C44" s="110" t="s">
        <v>240</v>
      </c>
      <c r="D44" s="172">
        <v>2.8</v>
      </c>
      <c r="E44" s="67">
        <v>3018076</v>
      </c>
      <c r="F44" s="67">
        <v>8450612.8000000007</v>
      </c>
      <c r="G44" s="67">
        <v>69434</v>
      </c>
      <c r="H44" s="67">
        <v>19290</v>
      </c>
      <c r="I44" s="259">
        <v>15</v>
      </c>
    </row>
    <row r="45" spans="1:16" s="101" customFormat="1" x14ac:dyDescent="0.2">
      <c r="A45" s="112" t="s">
        <v>206</v>
      </c>
      <c r="B45" s="112" t="s">
        <v>207</v>
      </c>
      <c r="C45" s="112" t="s">
        <v>208</v>
      </c>
      <c r="D45" s="173">
        <v>11.5</v>
      </c>
      <c r="E45" s="68">
        <v>1793869</v>
      </c>
      <c r="F45" s="68">
        <v>20629493.5</v>
      </c>
      <c r="G45" s="68">
        <v>67199.56</v>
      </c>
      <c r="H45" s="68">
        <v>4714</v>
      </c>
      <c r="I45" s="260">
        <v>64</v>
      </c>
    </row>
    <row r="46" spans="1:16" s="101" customFormat="1" x14ac:dyDescent="0.2">
      <c r="A46" s="110" t="s">
        <v>203</v>
      </c>
      <c r="B46" s="110" t="s">
        <v>204</v>
      </c>
      <c r="C46" s="110" t="s">
        <v>205</v>
      </c>
      <c r="D46" s="172">
        <v>6.02</v>
      </c>
      <c r="E46" s="67">
        <v>2925409</v>
      </c>
      <c r="F46" s="67">
        <v>17610962.18</v>
      </c>
      <c r="G46" s="67">
        <v>44075.21</v>
      </c>
      <c r="H46" s="67">
        <v>7058</v>
      </c>
      <c r="I46" s="259">
        <v>132</v>
      </c>
    </row>
    <row r="47" spans="1:16" s="101" customFormat="1" x14ac:dyDescent="0.2">
      <c r="A47" s="112" t="s">
        <v>241</v>
      </c>
      <c r="B47" s="112" t="s">
        <v>242</v>
      </c>
      <c r="C47" s="112" t="s">
        <v>243</v>
      </c>
      <c r="D47" s="173">
        <v>5</v>
      </c>
      <c r="E47" s="68">
        <v>712410</v>
      </c>
      <c r="F47" s="68">
        <v>3562050</v>
      </c>
      <c r="G47" s="68">
        <v>38692.800000000003</v>
      </c>
      <c r="H47" s="68">
        <v>8060</v>
      </c>
      <c r="I47" s="260">
        <v>17</v>
      </c>
    </row>
    <row r="48" spans="1:16" s="101" customFormat="1" x14ac:dyDescent="0.2">
      <c r="A48" s="110" t="s">
        <v>221</v>
      </c>
      <c r="B48" s="110" t="s">
        <v>222</v>
      </c>
      <c r="C48" s="110" t="s">
        <v>223</v>
      </c>
      <c r="D48" s="172">
        <v>0.66</v>
      </c>
      <c r="E48" s="67">
        <v>4282596</v>
      </c>
      <c r="F48" s="67">
        <v>2826513.36</v>
      </c>
      <c r="G48" s="67">
        <v>33240.959999999999</v>
      </c>
      <c r="H48" s="67">
        <v>50707</v>
      </c>
      <c r="I48" s="259">
        <v>75</v>
      </c>
      <c r="K48" s="108"/>
      <c r="L48" s="109"/>
      <c r="M48" s="109"/>
      <c r="N48" s="109"/>
      <c r="O48" s="109"/>
      <c r="P48" s="109"/>
    </row>
    <row r="49" spans="1:18" s="101" customFormat="1" x14ac:dyDescent="0.2">
      <c r="A49" s="112" t="s">
        <v>215</v>
      </c>
      <c r="B49" s="112" t="s">
        <v>216</v>
      </c>
      <c r="C49" s="112" t="s">
        <v>217</v>
      </c>
      <c r="D49" s="173">
        <v>7.71</v>
      </c>
      <c r="E49" s="68">
        <v>2675640</v>
      </c>
      <c r="F49" s="68">
        <v>20629184.399999999</v>
      </c>
      <c r="G49" s="68">
        <v>25349.1</v>
      </c>
      <c r="H49" s="68">
        <v>2984</v>
      </c>
      <c r="I49" s="260">
        <v>245</v>
      </c>
    </row>
    <row r="50" spans="1:18" s="101" customFormat="1" x14ac:dyDescent="0.2">
      <c r="A50" s="110" t="s">
        <v>197</v>
      </c>
      <c r="B50" s="110" t="s">
        <v>198</v>
      </c>
      <c r="C50" s="110" t="s">
        <v>199</v>
      </c>
      <c r="D50" s="172">
        <v>32.200000000000003</v>
      </c>
      <c r="E50" s="67">
        <v>449872</v>
      </c>
      <c r="F50" s="67">
        <v>14485878.4</v>
      </c>
      <c r="G50" s="67">
        <v>22891.3</v>
      </c>
      <c r="H50" s="67">
        <v>662</v>
      </c>
      <c r="I50" s="259">
        <v>17</v>
      </c>
    </row>
    <row r="51" spans="1:18" s="101" customFormat="1" x14ac:dyDescent="0.2">
      <c r="A51" s="112" t="s">
        <v>212</v>
      </c>
      <c r="B51" s="112" t="s">
        <v>213</v>
      </c>
      <c r="C51" s="112" t="s">
        <v>214</v>
      </c>
      <c r="D51" s="173">
        <v>6.99</v>
      </c>
      <c r="E51" s="68">
        <v>1254960</v>
      </c>
      <c r="F51" s="68">
        <v>8772170.4000000004</v>
      </c>
      <c r="G51" s="68">
        <v>17627.990000000002</v>
      </c>
      <c r="H51" s="68">
        <v>2362</v>
      </c>
      <c r="I51" s="260">
        <v>23</v>
      </c>
    </row>
    <row r="52" spans="1:18" s="101" customFormat="1" x14ac:dyDescent="0.2">
      <c r="A52" s="110" t="s">
        <v>229</v>
      </c>
      <c r="B52" s="110" t="s">
        <v>230</v>
      </c>
      <c r="C52" s="110" t="s">
        <v>231</v>
      </c>
      <c r="D52" s="172">
        <v>0.6</v>
      </c>
      <c r="E52" s="67">
        <v>3909878</v>
      </c>
      <c r="F52" s="67">
        <v>2345926.7999999998</v>
      </c>
      <c r="G52" s="67">
        <v>8475.51</v>
      </c>
      <c r="H52" s="67">
        <v>18234</v>
      </c>
      <c r="I52" s="259">
        <v>228</v>
      </c>
    </row>
    <row r="53" spans="1:18" s="101" customFormat="1" x14ac:dyDescent="0.2">
      <c r="A53" s="112" t="s">
        <v>257</v>
      </c>
      <c r="B53" s="112" t="s">
        <v>258</v>
      </c>
      <c r="C53" s="112" t="s">
        <v>259</v>
      </c>
      <c r="D53" s="173">
        <v>1.2</v>
      </c>
      <c r="E53" s="68">
        <v>1127293</v>
      </c>
      <c r="F53" s="68">
        <v>1352751.6</v>
      </c>
      <c r="G53" s="68">
        <v>8434.2199999999993</v>
      </c>
      <c r="H53" s="68">
        <v>11895</v>
      </c>
      <c r="I53" s="260">
        <v>28</v>
      </c>
    </row>
    <row r="54" spans="1:18" s="101" customFormat="1" x14ac:dyDescent="0.2">
      <c r="A54" s="110" t="s">
        <v>224</v>
      </c>
      <c r="B54" s="110" t="s">
        <v>225</v>
      </c>
      <c r="C54" s="110" t="s">
        <v>226</v>
      </c>
      <c r="D54" s="172">
        <v>2.04</v>
      </c>
      <c r="E54" s="67">
        <v>692542</v>
      </c>
      <c r="F54" s="67">
        <v>1412785.68</v>
      </c>
      <c r="G54" s="67">
        <v>2153.1</v>
      </c>
      <c r="H54" s="67">
        <v>666</v>
      </c>
      <c r="I54" s="259">
        <v>11</v>
      </c>
    </row>
    <row r="55" spans="1:18" s="101" customFormat="1" x14ac:dyDescent="0.2">
      <c r="A55" s="112" t="s">
        <v>232</v>
      </c>
      <c r="B55" s="112" t="s">
        <v>233</v>
      </c>
      <c r="C55" s="112" t="s">
        <v>234</v>
      </c>
      <c r="D55" s="173">
        <v>0.5</v>
      </c>
      <c r="E55" s="68">
        <v>3932515</v>
      </c>
      <c r="F55" s="68">
        <v>1966257.5</v>
      </c>
      <c r="G55" s="68">
        <v>1972.56</v>
      </c>
      <c r="H55" s="68">
        <v>4048</v>
      </c>
      <c r="I55" s="260">
        <v>39</v>
      </c>
      <c r="K55" s="114"/>
    </row>
    <row r="56" spans="1:18" s="101" customFormat="1" x14ac:dyDescent="0.2">
      <c r="A56" s="110" t="s">
        <v>264</v>
      </c>
      <c r="B56" s="110" t="s">
        <v>265</v>
      </c>
      <c r="C56" s="110" t="s">
        <v>266</v>
      </c>
      <c r="D56" s="172">
        <v>0.1</v>
      </c>
      <c r="E56" s="67">
        <v>7347565</v>
      </c>
      <c r="F56" s="67">
        <v>727408.94</v>
      </c>
      <c r="G56" s="67">
        <v>1385.33</v>
      </c>
      <c r="H56" s="67">
        <v>9471</v>
      </c>
      <c r="I56" s="259">
        <v>6</v>
      </c>
      <c r="K56" s="114"/>
      <c r="L56" s="111"/>
      <c r="M56" s="111"/>
      <c r="N56" s="111"/>
      <c r="O56" s="118"/>
      <c r="Q56" s="107"/>
      <c r="R56" s="108"/>
    </row>
    <row r="57" spans="1:18" s="101" customFormat="1" x14ac:dyDescent="0.2">
      <c r="A57" s="112" t="s">
        <v>235</v>
      </c>
      <c r="B57" s="112" t="s">
        <v>236</v>
      </c>
      <c r="C57" s="112" t="s">
        <v>237</v>
      </c>
      <c r="D57" s="173">
        <v>0.32</v>
      </c>
      <c r="E57" s="68">
        <v>1229712</v>
      </c>
      <c r="F57" s="68">
        <v>393507.84000000003</v>
      </c>
      <c r="G57" s="68">
        <v>483.68</v>
      </c>
      <c r="H57" s="68">
        <v>1737</v>
      </c>
      <c r="I57" s="260">
        <v>34</v>
      </c>
      <c r="K57" s="114"/>
      <c r="L57" s="111"/>
      <c r="M57" s="111"/>
      <c r="N57" s="111"/>
      <c r="O57" s="118"/>
      <c r="Q57" s="107"/>
      <c r="R57" s="108"/>
    </row>
    <row r="58" spans="1:18" s="101" customFormat="1" x14ac:dyDescent="0.2">
      <c r="A58" s="110" t="s">
        <v>250</v>
      </c>
      <c r="B58" s="110" t="s">
        <v>251</v>
      </c>
      <c r="C58" s="110" t="s">
        <v>252</v>
      </c>
      <c r="D58" s="172">
        <v>16</v>
      </c>
      <c r="E58" s="67">
        <v>953795</v>
      </c>
      <c r="F58" s="67">
        <v>15260720</v>
      </c>
      <c r="G58" s="67">
        <v>423</v>
      </c>
      <c r="H58" s="67">
        <v>25</v>
      </c>
      <c r="I58" s="259">
        <v>4</v>
      </c>
      <c r="K58" s="114"/>
      <c r="L58" s="111"/>
      <c r="M58" s="111"/>
      <c r="N58" s="111"/>
      <c r="O58" s="118"/>
      <c r="Q58" s="107"/>
      <c r="R58" s="108"/>
    </row>
    <row r="59" spans="1:18" s="101" customFormat="1" x14ac:dyDescent="0.2">
      <c r="A59" s="112" t="s">
        <v>267</v>
      </c>
      <c r="B59" s="112" t="s">
        <v>268</v>
      </c>
      <c r="C59" s="112" t="s">
        <v>269</v>
      </c>
      <c r="D59" s="173">
        <v>2.5099999999999998</v>
      </c>
      <c r="E59" s="68">
        <v>9086</v>
      </c>
      <c r="F59" s="68">
        <v>22805.86</v>
      </c>
      <c r="G59" s="68">
        <v>10.039999999999999</v>
      </c>
      <c r="H59" s="68">
        <v>4</v>
      </c>
      <c r="I59" s="260">
        <v>1</v>
      </c>
      <c r="K59" s="114"/>
      <c r="L59" s="111"/>
      <c r="M59" s="111"/>
      <c r="N59" s="111"/>
      <c r="O59" s="118"/>
      <c r="Q59" s="107"/>
      <c r="R59" s="108"/>
    </row>
    <row r="60" spans="1:18" s="101" customFormat="1" x14ac:dyDescent="0.2">
      <c r="A60" s="110" t="s">
        <v>227</v>
      </c>
      <c r="B60" s="110" t="s">
        <v>228</v>
      </c>
      <c r="C60" s="110" t="s">
        <v>528</v>
      </c>
      <c r="D60" s="172"/>
      <c r="E60" s="67"/>
      <c r="F60" s="67"/>
      <c r="G60" s="67">
        <v>0.63</v>
      </c>
      <c r="H60" s="67">
        <v>21</v>
      </c>
      <c r="I60" s="259">
        <v>2</v>
      </c>
      <c r="L60" s="111"/>
      <c r="M60" s="111"/>
      <c r="N60" s="111"/>
      <c r="O60" s="118"/>
      <c r="Q60" s="107"/>
      <c r="R60" s="108"/>
    </row>
    <row r="61" spans="1:18" s="101" customFormat="1" x14ac:dyDescent="0.2">
      <c r="A61" s="112" t="s">
        <v>244</v>
      </c>
      <c r="B61" s="112" t="s">
        <v>245</v>
      </c>
      <c r="C61" s="112" t="s">
        <v>246</v>
      </c>
      <c r="D61" s="173">
        <v>40</v>
      </c>
      <c r="E61" s="68">
        <v>69531</v>
      </c>
      <c r="F61" s="68">
        <v>2781240</v>
      </c>
      <c r="G61" s="68">
        <v>0</v>
      </c>
      <c r="H61" s="68">
        <v>0</v>
      </c>
      <c r="I61" s="260">
        <v>0</v>
      </c>
    </row>
    <row r="62" spans="1:18" s="101" customFormat="1" x14ac:dyDescent="0.2">
      <c r="A62" s="110" t="s">
        <v>247</v>
      </c>
      <c r="B62" s="110" t="s">
        <v>248</v>
      </c>
      <c r="C62" s="110" t="s">
        <v>249</v>
      </c>
      <c r="D62" s="172">
        <v>0.11</v>
      </c>
      <c r="E62" s="67">
        <v>1134022</v>
      </c>
      <c r="F62" s="67">
        <v>124742.42</v>
      </c>
      <c r="G62" s="67">
        <v>0</v>
      </c>
      <c r="H62" s="67">
        <v>0</v>
      </c>
      <c r="I62" s="259">
        <v>0</v>
      </c>
    </row>
    <row r="63" spans="1:18" s="101" customFormat="1" x14ac:dyDescent="0.2">
      <c r="A63" s="112" t="s">
        <v>253</v>
      </c>
      <c r="B63" s="112" t="s">
        <v>254</v>
      </c>
      <c r="C63" s="112" t="s">
        <v>255</v>
      </c>
      <c r="D63" s="173">
        <v>17</v>
      </c>
      <c r="E63" s="68">
        <v>686798</v>
      </c>
      <c r="F63" s="68">
        <v>11675566</v>
      </c>
      <c r="G63" s="68">
        <v>0</v>
      </c>
      <c r="H63" s="68">
        <v>0</v>
      </c>
      <c r="I63" s="260">
        <v>0</v>
      </c>
    </row>
    <row r="64" spans="1:18" s="101" customFormat="1" x14ac:dyDescent="0.2">
      <c r="A64" s="110" t="s">
        <v>119</v>
      </c>
      <c r="B64" s="110" t="s">
        <v>120</v>
      </c>
      <c r="C64" s="110" t="s">
        <v>256</v>
      </c>
      <c r="D64" s="172">
        <v>17.95</v>
      </c>
      <c r="E64" s="67">
        <v>202437</v>
      </c>
      <c r="F64" s="67">
        <v>3633744.15</v>
      </c>
      <c r="G64" s="67">
        <v>0</v>
      </c>
      <c r="H64" s="67">
        <v>0</v>
      </c>
      <c r="I64" s="259">
        <v>0</v>
      </c>
    </row>
    <row r="65" spans="1:16" s="101" customFormat="1" x14ac:dyDescent="0.2">
      <c r="A65" s="112" t="s">
        <v>260</v>
      </c>
      <c r="B65" s="112" t="s">
        <v>261</v>
      </c>
      <c r="C65" s="112" t="s">
        <v>529</v>
      </c>
      <c r="D65" s="173"/>
      <c r="E65" s="68"/>
      <c r="F65" s="68"/>
      <c r="G65" s="68">
        <v>0</v>
      </c>
      <c r="H65" s="68">
        <v>0</v>
      </c>
      <c r="I65" s="260">
        <v>0</v>
      </c>
      <c r="J65" s="106"/>
    </row>
    <row r="66" spans="1:16" s="101" customFormat="1" x14ac:dyDescent="0.2">
      <c r="A66" s="110" t="s">
        <v>262</v>
      </c>
      <c r="B66" s="110" t="s">
        <v>263</v>
      </c>
      <c r="C66" s="110" t="s">
        <v>530</v>
      </c>
      <c r="D66" s="172"/>
      <c r="E66" s="67"/>
      <c r="F66" s="67"/>
      <c r="G66" s="67">
        <v>0</v>
      </c>
      <c r="H66" s="67">
        <v>0</v>
      </c>
      <c r="I66" s="259">
        <v>0</v>
      </c>
      <c r="J66" s="106"/>
    </row>
    <row r="67" spans="1:16" s="101" customFormat="1" x14ac:dyDescent="0.2">
      <c r="A67" s="112" t="s">
        <v>267</v>
      </c>
      <c r="B67" s="112" t="s">
        <v>270</v>
      </c>
      <c r="C67" s="112" t="s">
        <v>271</v>
      </c>
      <c r="D67" s="173"/>
      <c r="E67" s="68">
        <v>537</v>
      </c>
      <c r="F67" s="68">
        <v>32746.26</v>
      </c>
      <c r="G67" s="68">
        <v>0</v>
      </c>
      <c r="H67" s="68">
        <v>0</v>
      </c>
      <c r="I67" s="260">
        <v>0</v>
      </c>
      <c r="J67" s="106"/>
    </row>
    <row r="68" spans="1:16" s="101" customFormat="1" ht="25.5" x14ac:dyDescent="0.2">
      <c r="A68" s="121" t="s">
        <v>108</v>
      </c>
      <c r="B68" s="122"/>
      <c r="C68" s="122"/>
      <c r="D68" s="174"/>
      <c r="E68" s="123"/>
      <c r="F68" s="125">
        <f>SUM(F38:F67)</f>
        <v>260323531.97000006</v>
      </c>
      <c r="G68" s="125">
        <f>SUM(G38:G67)</f>
        <v>24099504.310000002</v>
      </c>
      <c r="H68" s="125">
        <f>SUM(H38:H67)</f>
        <v>2829801</v>
      </c>
      <c r="I68" s="261">
        <f>SUM(I38:I67)</f>
        <v>4694</v>
      </c>
      <c r="K68" s="109"/>
      <c r="L68" s="109"/>
      <c r="M68" s="109"/>
      <c r="N68" s="109"/>
      <c r="O68" s="109"/>
      <c r="P68" s="109"/>
    </row>
    <row r="69" spans="1:16" s="101" customFormat="1" x14ac:dyDescent="0.2">
      <c r="A69" s="115"/>
      <c r="B69" s="115"/>
      <c r="C69" s="115"/>
      <c r="D69" s="177"/>
      <c r="E69" s="116"/>
      <c r="F69" s="116"/>
      <c r="G69" s="119"/>
      <c r="H69" s="119"/>
      <c r="I69" s="264"/>
      <c r="K69" s="109"/>
      <c r="L69" s="109"/>
      <c r="M69" s="109"/>
      <c r="N69" s="109"/>
      <c r="O69" s="109"/>
      <c r="P69" s="109"/>
    </row>
    <row r="70" spans="1:16" s="101" customFormat="1" x14ac:dyDescent="0.2">
      <c r="A70" s="115"/>
      <c r="B70" s="115"/>
      <c r="C70" s="115"/>
      <c r="D70" s="177"/>
      <c r="E70" s="116"/>
      <c r="F70" s="116"/>
      <c r="G70" s="119"/>
      <c r="H70" s="119"/>
      <c r="I70" s="264"/>
      <c r="K70" s="109"/>
      <c r="L70" s="109"/>
      <c r="M70" s="109"/>
      <c r="N70" s="109"/>
      <c r="O70" s="109"/>
      <c r="P70" s="109"/>
    </row>
    <row r="71" spans="1:16" s="101" customFormat="1" ht="25.5" x14ac:dyDescent="0.2">
      <c r="A71" s="97" t="s">
        <v>80</v>
      </c>
      <c r="B71" s="97"/>
      <c r="C71" s="97"/>
      <c r="D71" s="170"/>
      <c r="E71" s="98"/>
      <c r="F71" s="98"/>
      <c r="G71" s="105"/>
      <c r="H71" s="105"/>
      <c r="I71" s="257"/>
      <c r="J71" s="109"/>
      <c r="K71" s="109"/>
      <c r="L71" s="109"/>
      <c r="M71" s="109"/>
      <c r="N71" s="109"/>
      <c r="O71" s="109"/>
      <c r="P71" s="109"/>
    </row>
    <row r="72" spans="1:16" s="101" customFormat="1" ht="89.25" x14ac:dyDescent="0.2">
      <c r="A72" s="121" t="s">
        <v>66</v>
      </c>
      <c r="B72" s="124" t="s">
        <v>107</v>
      </c>
      <c r="C72" s="124" t="s">
        <v>55</v>
      </c>
      <c r="D72" s="171" t="s">
        <v>523</v>
      </c>
      <c r="E72" s="120" t="s">
        <v>524</v>
      </c>
      <c r="F72" s="120" t="s">
        <v>525</v>
      </c>
      <c r="G72" s="120" t="s">
        <v>68</v>
      </c>
      <c r="H72" s="120" t="s">
        <v>69</v>
      </c>
      <c r="I72" s="258" t="s">
        <v>610</v>
      </c>
      <c r="J72" s="109"/>
      <c r="K72" s="109"/>
      <c r="L72" s="109"/>
      <c r="M72" s="109"/>
      <c r="N72" s="109"/>
      <c r="O72" s="109"/>
      <c r="P72" s="109"/>
    </row>
    <row r="73" spans="1:16" s="101" customFormat="1" x14ac:dyDescent="0.2">
      <c r="A73" s="110" t="s">
        <v>366</v>
      </c>
      <c r="B73" s="110" t="s">
        <v>367</v>
      </c>
      <c r="C73" s="110" t="s">
        <v>368</v>
      </c>
      <c r="D73" s="172">
        <v>115.5</v>
      </c>
      <c r="E73" s="67">
        <v>30000</v>
      </c>
      <c r="F73" s="67">
        <v>34650000</v>
      </c>
      <c r="G73" s="67">
        <v>11286440.6</v>
      </c>
      <c r="H73" s="67">
        <v>9825</v>
      </c>
      <c r="I73" s="259">
        <v>47</v>
      </c>
      <c r="J73" s="109"/>
      <c r="K73" s="109"/>
      <c r="L73" s="109"/>
      <c r="M73" s="109"/>
      <c r="N73" s="109"/>
      <c r="O73" s="109"/>
      <c r="P73" s="109"/>
    </row>
    <row r="74" spans="1:16" s="101" customFormat="1" x14ac:dyDescent="0.2">
      <c r="A74" s="112" t="s">
        <v>24</v>
      </c>
      <c r="B74" s="112" t="s">
        <v>272</v>
      </c>
      <c r="C74" s="112" t="s">
        <v>273</v>
      </c>
      <c r="D74" s="173">
        <v>99.57</v>
      </c>
      <c r="E74" s="68">
        <v>17252443</v>
      </c>
      <c r="F74" s="68">
        <v>64074900.460000001</v>
      </c>
      <c r="G74" s="68">
        <v>9730509.3900000006</v>
      </c>
      <c r="H74" s="68">
        <v>902472</v>
      </c>
      <c r="I74" s="260">
        <v>226</v>
      </c>
      <c r="J74" s="109"/>
      <c r="K74" s="109"/>
      <c r="L74" s="109"/>
      <c r="M74" s="109"/>
      <c r="N74" s="109"/>
      <c r="O74" s="109"/>
      <c r="P74" s="109"/>
    </row>
    <row r="75" spans="1:16" s="101" customFormat="1" x14ac:dyDescent="0.2">
      <c r="A75" s="110" t="s">
        <v>283</v>
      </c>
      <c r="B75" s="110" t="s">
        <v>284</v>
      </c>
      <c r="C75" s="110" t="s">
        <v>285</v>
      </c>
      <c r="D75" s="172">
        <v>108.91</v>
      </c>
      <c r="E75" s="67">
        <v>30158</v>
      </c>
      <c r="F75" s="67">
        <v>32845077.800000001</v>
      </c>
      <c r="G75" s="67">
        <v>7101488.5</v>
      </c>
      <c r="H75" s="67">
        <v>6465</v>
      </c>
      <c r="I75" s="259">
        <v>40</v>
      </c>
      <c r="J75" s="109"/>
      <c r="K75" s="109"/>
      <c r="L75" s="109"/>
      <c r="M75" s="109"/>
      <c r="N75" s="109"/>
      <c r="O75" s="109"/>
      <c r="P75" s="109"/>
    </row>
    <row r="76" spans="1:16" s="101" customFormat="1" x14ac:dyDescent="0.2">
      <c r="A76" s="112" t="s">
        <v>457</v>
      </c>
      <c r="B76" s="112" t="s">
        <v>458</v>
      </c>
      <c r="C76" s="112" t="s">
        <v>459</v>
      </c>
      <c r="D76" s="173">
        <v>103</v>
      </c>
      <c r="E76" s="68">
        <v>100000</v>
      </c>
      <c r="F76" s="68">
        <v>103000000</v>
      </c>
      <c r="G76" s="68">
        <v>5624875</v>
      </c>
      <c r="H76" s="68">
        <v>5500</v>
      </c>
      <c r="I76" s="260">
        <v>8</v>
      </c>
      <c r="J76" s="109"/>
      <c r="K76" s="109"/>
      <c r="L76" s="109"/>
      <c r="M76" s="109"/>
      <c r="N76" s="109"/>
      <c r="O76" s="109"/>
      <c r="P76" s="109"/>
    </row>
    <row r="77" spans="1:16" s="101" customFormat="1" x14ac:dyDescent="0.2">
      <c r="A77" s="110" t="s">
        <v>396</v>
      </c>
      <c r="B77" s="110" t="s">
        <v>397</v>
      </c>
      <c r="C77" s="110" t="s">
        <v>398</v>
      </c>
      <c r="D77" s="172"/>
      <c r="E77" s="67"/>
      <c r="F77" s="67"/>
      <c r="G77" s="67">
        <v>5334750.3</v>
      </c>
      <c r="H77" s="67">
        <v>5158</v>
      </c>
      <c r="I77" s="259">
        <v>31</v>
      </c>
      <c r="J77" s="109"/>
      <c r="K77" s="109"/>
      <c r="L77" s="109"/>
      <c r="M77" s="109"/>
      <c r="N77" s="109"/>
      <c r="O77" s="109"/>
      <c r="P77" s="109"/>
    </row>
    <row r="78" spans="1:16" s="101" customFormat="1" x14ac:dyDescent="0.2">
      <c r="A78" s="112" t="s">
        <v>295</v>
      </c>
      <c r="B78" s="112" t="s">
        <v>296</v>
      </c>
      <c r="C78" s="112" t="s">
        <v>297</v>
      </c>
      <c r="D78" s="173">
        <v>106</v>
      </c>
      <c r="E78" s="68">
        <v>33000</v>
      </c>
      <c r="F78" s="68">
        <v>34980000</v>
      </c>
      <c r="G78" s="68">
        <v>4079859.3</v>
      </c>
      <c r="H78" s="68">
        <v>3807</v>
      </c>
      <c r="I78" s="260">
        <v>30</v>
      </c>
      <c r="J78" s="109"/>
      <c r="K78" s="109"/>
      <c r="L78" s="109"/>
      <c r="M78" s="109"/>
      <c r="N78" s="109"/>
      <c r="O78" s="109"/>
      <c r="P78" s="109"/>
    </row>
    <row r="79" spans="1:16" s="101" customFormat="1" x14ac:dyDescent="0.2">
      <c r="A79" s="110" t="s">
        <v>449</v>
      </c>
      <c r="B79" s="110" t="s">
        <v>450</v>
      </c>
      <c r="C79" s="110" t="s">
        <v>451</v>
      </c>
      <c r="D79" s="172">
        <v>101.51</v>
      </c>
      <c r="E79" s="67">
        <v>24000</v>
      </c>
      <c r="F79" s="67">
        <v>24362400</v>
      </c>
      <c r="G79" s="67">
        <v>2312133.2000000002</v>
      </c>
      <c r="H79" s="67">
        <v>2307</v>
      </c>
      <c r="I79" s="259">
        <v>38</v>
      </c>
      <c r="J79" s="109"/>
      <c r="K79" s="109"/>
      <c r="L79" s="109"/>
      <c r="M79" s="109"/>
      <c r="N79" s="109"/>
      <c r="O79" s="109"/>
      <c r="P79" s="109"/>
    </row>
    <row r="80" spans="1:16" s="101" customFormat="1" x14ac:dyDescent="0.2">
      <c r="A80" s="112" t="s">
        <v>378</v>
      </c>
      <c r="B80" s="112" t="s">
        <v>379</v>
      </c>
      <c r="C80" s="112" t="s">
        <v>380</v>
      </c>
      <c r="D80" s="173">
        <v>101.75</v>
      </c>
      <c r="E80" s="68">
        <v>73000</v>
      </c>
      <c r="F80" s="68">
        <v>59422000</v>
      </c>
      <c r="G80" s="68">
        <v>1389830.26</v>
      </c>
      <c r="H80" s="68">
        <v>1474</v>
      </c>
      <c r="I80" s="260">
        <v>46</v>
      </c>
      <c r="J80" s="109"/>
      <c r="K80" s="109"/>
      <c r="L80" s="109"/>
      <c r="M80" s="109"/>
      <c r="N80" s="109"/>
      <c r="O80" s="109"/>
      <c r="P80" s="109"/>
    </row>
    <row r="81" spans="1:16" s="101" customFormat="1" x14ac:dyDescent="0.2">
      <c r="A81" s="110" t="s">
        <v>408</v>
      </c>
      <c r="B81" s="110" t="s">
        <v>409</v>
      </c>
      <c r="C81" s="110" t="s">
        <v>476</v>
      </c>
      <c r="D81" s="172">
        <v>80.3</v>
      </c>
      <c r="E81" s="67">
        <v>1000000</v>
      </c>
      <c r="F81" s="67">
        <v>803000000</v>
      </c>
      <c r="G81" s="67">
        <v>1204887</v>
      </c>
      <c r="H81" s="67">
        <v>1402</v>
      </c>
      <c r="I81" s="259">
        <v>5</v>
      </c>
      <c r="J81" s="109"/>
      <c r="K81" s="109"/>
      <c r="L81" s="109"/>
      <c r="M81" s="109"/>
      <c r="N81" s="109"/>
      <c r="O81" s="109"/>
      <c r="P81" s="109"/>
    </row>
    <row r="82" spans="1:16" s="101" customFormat="1" x14ac:dyDescent="0.2">
      <c r="A82" s="112" t="s">
        <v>280</v>
      </c>
      <c r="B82" s="112" t="s">
        <v>281</v>
      </c>
      <c r="C82" s="112" t="s">
        <v>282</v>
      </c>
      <c r="D82" s="173">
        <v>105</v>
      </c>
      <c r="E82" s="68">
        <v>2178157</v>
      </c>
      <c r="F82" s="68">
        <v>228706485</v>
      </c>
      <c r="G82" s="68">
        <v>1148816.23</v>
      </c>
      <c r="H82" s="68">
        <v>10405</v>
      </c>
      <c r="I82" s="260">
        <v>15</v>
      </c>
      <c r="J82" s="109"/>
      <c r="K82" s="109"/>
      <c r="L82" s="109"/>
      <c r="M82" s="109"/>
      <c r="N82" s="109"/>
      <c r="O82" s="109"/>
      <c r="P82" s="109"/>
    </row>
    <row r="83" spans="1:16" s="101" customFormat="1" x14ac:dyDescent="0.2">
      <c r="A83" s="110" t="s">
        <v>136</v>
      </c>
      <c r="B83" s="110" t="s">
        <v>274</v>
      </c>
      <c r="C83" s="110" t="s">
        <v>275</v>
      </c>
      <c r="D83" s="172">
        <v>99.5</v>
      </c>
      <c r="E83" s="67">
        <v>2000</v>
      </c>
      <c r="F83" s="67">
        <v>1990000</v>
      </c>
      <c r="G83" s="67">
        <v>948445</v>
      </c>
      <c r="H83" s="67">
        <v>969</v>
      </c>
      <c r="I83" s="259">
        <v>11</v>
      </c>
      <c r="J83" s="109"/>
      <c r="K83" s="109"/>
      <c r="L83" s="109"/>
      <c r="M83" s="109"/>
      <c r="N83" s="109"/>
      <c r="O83" s="109"/>
      <c r="P83" s="109"/>
    </row>
    <row r="84" spans="1:16" s="101" customFormat="1" x14ac:dyDescent="0.2">
      <c r="A84" s="112" t="s">
        <v>292</v>
      </c>
      <c r="B84" s="112" t="s">
        <v>293</v>
      </c>
      <c r="C84" s="112" t="s">
        <v>294</v>
      </c>
      <c r="D84" s="173">
        <v>123.85</v>
      </c>
      <c r="E84" s="68">
        <v>1500000</v>
      </c>
      <c r="F84" s="68">
        <v>1857750000</v>
      </c>
      <c r="G84" s="68">
        <v>671250</v>
      </c>
      <c r="H84" s="68">
        <v>548</v>
      </c>
      <c r="I84" s="260">
        <v>5</v>
      </c>
      <c r="J84" s="109"/>
      <c r="K84" s="109"/>
      <c r="L84" s="109"/>
      <c r="M84" s="109"/>
      <c r="N84" s="109"/>
      <c r="O84" s="109"/>
      <c r="P84" s="109"/>
    </row>
    <row r="85" spans="1:16" s="101" customFormat="1" x14ac:dyDescent="0.2">
      <c r="A85" s="110" t="s">
        <v>462</v>
      </c>
      <c r="B85" s="110" t="s">
        <v>463</v>
      </c>
      <c r="C85" s="110" t="s">
        <v>479</v>
      </c>
      <c r="D85" s="172"/>
      <c r="E85" s="67"/>
      <c r="F85" s="67"/>
      <c r="G85" s="67">
        <v>648484.30000000005</v>
      </c>
      <c r="H85" s="67">
        <v>642</v>
      </c>
      <c r="I85" s="259">
        <v>19</v>
      </c>
      <c r="J85" s="109"/>
      <c r="K85" s="109"/>
      <c r="L85" s="109"/>
      <c r="M85" s="109"/>
      <c r="N85" s="109"/>
      <c r="O85" s="109"/>
      <c r="P85" s="109"/>
    </row>
    <row r="86" spans="1:16" s="101" customFormat="1" x14ac:dyDescent="0.2">
      <c r="A86" s="112" t="s">
        <v>351</v>
      </c>
      <c r="B86" s="112" t="s">
        <v>352</v>
      </c>
      <c r="C86" s="112" t="s">
        <v>353</v>
      </c>
      <c r="D86" s="173">
        <v>104.3</v>
      </c>
      <c r="E86" s="68">
        <v>18902344</v>
      </c>
      <c r="F86" s="68">
        <v>822712992.16999996</v>
      </c>
      <c r="G86" s="68">
        <v>632955.18000000005</v>
      </c>
      <c r="H86" s="68">
        <v>14541</v>
      </c>
      <c r="I86" s="260">
        <v>6</v>
      </c>
      <c r="J86" s="109"/>
      <c r="K86" s="109"/>
      <c r="L86" s="109"/>
      <c r="M86" s="109"/>
      <c r="N86" s="109"/>
      <c r="O86" s="109"/>
      <c r="P86" s="109"/>
    </row>
    <row r="87" spans="1:16" s="101" customFormat="1" x14ac:dyDescent="0.2">
      <c r="A87" s="110" t="s">
        <v>348</v>
      </c>
      <c r="B87" s="110" t="s">
        <v>349</v>
      </c>
      <c r="C87" s="110" t="s">
        <v>350</v>
      </c>
      <c r="D87" s="172">
        <v>102.01</v>
      </c>
      <c r="E87" s="67">
        <v>22902594</v>
      </c>
      <c r="F87" s="67">
        <v>974935325.10000002</v>
      </c>
      <c r="G87" s="67">
        <v>603925</v>
      </c>
      <c r="H87" s="67">
        <v>14186</v>
      </c>
      <c r="I87" s="259">
        <v>10</v>
      </c>
      <c r="J87" s="109"/>
      <c r="K87" s="109"/>
      <c r="L87" s="109"/>
      <c r="M87" s="109"/>
      <c r="N87" s="109"/>
      <c r="O87" s="109"/>
      <c r="P87" s="109"/>
    </row>
    <row r="88" spans="1:16" s="101" customFormat="1" x14ac:dyDescent="0.2">
      <c r="A88" s="112" t="s">
        <v>286</v>
      </c>
      <c r="B88" s="112" t="s">
        <v>287</v>
      </c>
      <c r="C88" s="112" t="s">
        <v>288</v>
      </c>
      <c r="D88" s="173">
        <v>114.95</v>
      </c>
      <c r="E88" s="68">
        <v>1645715</v>
      </c>
      <c r="F88" s="68">
        <v>1891749392.5</v>
      </c>
      <c r="G88" s="68">
        <v>602144.19999999995</v>
      </c>
      <c r="H88" s="68">
        <v>523</v>
      </c>
      <c r="I88" s="260">
        <v>6</v>
      </c>
      <c r="J88" s="109"/>
      <c r="K88" s="109"/>
      <c r="L88" s="109"/>
      <c r="M88" s="109"/>
      <c r="N88" s="109"/>
      <c r="O88" s="109"/>
      <c r="P88" s="109"/>
    </row>
    <row r="89" spans="1:16" s="101" customFormat="1" x14ac:dyDescent="0.2">
      <c r="A89" s="110" t="s">
        <v>289</v>
      </c>
      <c r="B89" s="110" t="s">
        <v>290</v>
      </c>
      <c r="C89" s="110" t="s">
        <v>291</v>
      </c>
      <c r="D89" s="172">
        <v>123</v>
      </c>
      <c r="E89" s="67">
        <v>134300</v>
      </c>
      <c r="F89" s="67">
        <v>68931717.810000002</v>
      </c>
      <c r="G89" s="67">
        <v>566654.77</v>
      </c>
      <c r="H89" s="67">
        <v>1113</v>
      </c>
      <c r="I89" s="259">
        <v>10</v>
      </c>
      <c r="J89" s="109"/>
      <c r="K89" s="109"/>
      <c r="L89" s="109"/>
      <c r="M89" s="109"/>
      <c r="N89" s="109"/>
      <c r="O89" s="109"/>
      <c r="P89" s="109"/>
    </row>
    <row r="90" spans="1:16" s="101" customFormat="1" x14ac:dyDescent="0.2">
      <c r="A90" s="112" t="s">
        <v>354</v>
      </c>
      <c r="B90" s="112" t="s">
        <v>355</v>
      </c>
      <c r="C90" s="112" t="s">
        <v>356</v>
      </c>
      <c r="D90" s="173">
        <v>113</v>
      </c>
      <c r="E90" s="68">
        <v>1198558</v>
      </c>
      <c r="F90" s="68">
        <v>1354370540</v>
      </c>
      <c r="G90" s="68">
        <v>532825</v>
      </c>
      <c r="H90" s="68">
        <v>470</v>
      </c>
      <c r="I90" s="260">
        <v>3</v>
      </c>
      <c r="J90" s="109"/>
      <c r="K90" s="109"/>
      <c r="L90" s="109"/>
      <c r="M90" s="109"/>
      <c r="N90" s="109"/>
      <c r="O90" s="109"/>
      <c r="P90" s="109"/>
    </row>
    <row r="91" spans="1:16" s="101" customFormat="1" x14ac:dyDescent="0.2">
      <c r="A91" s="110" t="s">
        <v>303</v>
      </c>
      <c r="B91" s="110" t="s">
        <v>304</v>
      </c>
      <c r="C91" s="110" t="s">
        <v>531</v>
      </c>
      <c r="D91" s="172"/>
      <c r="E91" s="67"/>
      <c r="F91" s="67"/>
      <c r="G91" s="67">
        <v>517237.5</v>
      </c>
      <c r="H91" s="67">
        <v>515</v>
      </c>
      <c r="I91" s="259">
        <v>17</v>
      </c>
      <c r="J91" s="109"/>
      <c r="K91" s="109"/>
      <c r="L91" s="109"/>
      <c r="M91" s="109"/>
      <c r="N91" s="109"/>
      <c r="O91" s="109"/>
      <c r="P91" s="109"/>
    </row>
    <row r="92" spans="1:16" s="101" customFormat="1" x14ac:dyDescent="0.2">
      <c r="A92" s="112" t="s">
        <v>307</v>
      </c>
      <c r="B92" s="112" t="s">
        <v>308</v>
      </c>
      <c r="C92" s="112" t="s">
        <v>309</v>
      </c>
      <c r="D92" s="173">
        <v>101.35</v>
      </c>
      <c r="E92" s="68">
        <v>34150</v>
      </c>
      <c r="F92" s="68">
        <v>34611025</v>
      </c>
      <c r="G92" s="68">
        <v>333980.09999999998</v>
      </c>
      <c r="H92" s="68">
        <v>330</v>
      </c>
      <c r="I92" s="260">
        <v>14</v>
      </c>
      <c r="J92" s="109"/>
      <c r="K92" s="109"/>
      <c r="L92" s="109"/>
      <c r="M92" s="109"/>
      <c r="N92" s="109"/>
      <c r="O92" s="109"/>
      <c r="P92" s="109"/>
    </row>
    <row r="93" spans="1:16" s="101" customFormat="1" x14ac:dyDescent="0.2">
      <c r="A93" s="110" t="s">
        <v>345</v>
      </c>
      <c r="B93" s="110" t="s">
        <v>346</v>
      </c>
      <c r="C93" s="110" t="s">
        <v>347</v>
      </c>
      <c r="D93" s="172">
        <v>109</v>
      </c>
      <c r="E93" s="67">
        <v>792909</v>
      </c>
      <c r="F93" s="67">
        <v>86427081</v>
      </c>
      <c r="G93" s="67">
        <v>251139.28</v>
      </c>
      <c r="H93" s="67">
        <v>2294</v>
      </c>
      <c r="I93" s="259">
        <v>13</v>
      </c>
      <c r="J93" s="109"/>
      <c r="K93" s="109"/>
      <c r="L93" s="109"/>
      <c r="M93" s="109"/>
      <c r="N93" s="109"/>
      <c r="O93" s="109"/>
      <c r="P93" s="109"/>
    </row>
    <row r="94" spans="1:16" s="101" customFormat="1" x14ac:dyDescent="0.2">
      <c r="A94" s="112" t="s">
        <v>359</v>
      </c>
      <c r="B94" s="112" t="s">
        <v>360</v>
      </c>
      <c r="C94" s="112" t="s">
        <v>361</v>
      </c>
      <c r="D94" s="173">
        <v>130.01</v>
      </c>
      <c r="E94" s="68">
        <v>1500000</v>
      </c>
      <c r="F94" s="68">
        <v>1950150000</v>
      </c>
      <c r="G94" s="68">
        <v>223077.4</v>
      </c>
      <c r="H94" s="68">
        <v>176</v>
      </c>
      <c r="I94" s="260">
        <v>4</v>
      </c>
      <c r="J94" s="109"/>
      <c r="K94" s="109"/>
      <c r="L94" s="109"/>
      <c r="M94" s="109"/>
      <c r="N94" s="109"/>
      <c r="O94" s="109"/>
      <c r="P94" s="109"/>
    </row>
    <row r="95" spans="1:16" s="101" customFormat="1" x14ac:dyDescent="0.2">
      <c r="A95" s="110" t="s">
        <v>298</v>
      </c>
      <c r="B95" s="110" t="s">
        <v>299</v>
      </c>
      <c r="C95" s="110" t="s">
        <v>300</v>
      </c>
      <c r="D95" s="172">
        <v>79</v>
      </c>
      <c r="E95" s="67">
        <v>215107</v>
      </c>
      <c r="F95" s="67">
        <v>3398690.6</v>
      </c>
      <c r="G95" s="67">
        <v>48426.69</v>
      </c>
      <c r="H95" s="67">
        <v>2908</v>
      </c>
      <c r="I95" s="259">
        <v>169</v>
      </c>
      <c r="J95" s="109"/>
      <c r="K95" s="109"/>
      <c r="L95" s="109"/>
      <c r="M95" s="109"/>
      <c r="N95" s="109"/>
      <c r="O95" s="109"/>
      <c r="P95" s="109"/>
    </row>
    <row r="96" spans="1:16" s="101" customFormat="1" x14ac:dyDescent="0.2">
      <c r="A96" s="112" t="s">
        <v>316</v>
      </c>
      <c r="B96" s="112" t="s">
        <v>317</v>
      </c>
      <c r="C96" s="112" t="s">
        <v>318</v>
      </c>
      <c r="D96" s="173">
        <v>20.5</v>
      </c>
      <c r="E96" s="68">
        <v>4662470</v>
      </c>
      <c r="F96" s="68">
        <v>9558063.5</v>
      </c>
      <c r="G96" s="68">
        <v>32223.75</v>
      </c>
      <c r="H96" s="68">
        <v>9025</v>
      </c>
      <c r="I96" s="260">
        <v>27</v>
      </c>
      <c r="J96" s="109"/>
      <c r="K96" s="109"/>
      <c r="L96" s="109"/>
      <c r="M96" s="109"/>
      <c r="N96" s="109"/>
      <c r="O96" s="109"/>
      <c r="P96" s="109"/>
    </row>
    <row r="97" spans="1:16" s="101" customFormat="1" x14ac:dyDescent="0.2">
      <c r="A97" s="110" t="s">
        <v>336</v>
      </c>
      <c r="B97" s="110" t="s">
        <v>337</v>
      </c>
      <c r="C97" s="110" t="s">
        <v>338</v>
      </c>
      <c r="D97" s="172">
        <v>100.9</v>
      </c>
      <c r="E97" s="67">
        <v>100000</v>
      </c>
      <c r="F97" s="67">
        <v>42104561</v>
      </c>
      <c r="G97" s="67">
        <v>21245.06</v>
      </c>
      <c r="H97" s="67">
        <v>50</v>
      </c>
      <c r="I97" s="259">
        <v>4</v>
      </c>
      <c r="J97" s="109"/>
      <c r="K97" s="109"/>
      <c r="L97" s="109"/>
      <c r="M97" s="109"/>
      <c r="N97" s="109"/>
      <c r="O97" s="109"/>
      <c r="P97" s="109"/>
    </row>
    <row r="98" spans="1:16" s="101" customFormat="1" x14ac:dyDescent="0.2">
      <c r="A98" s="112" t="s">
        <v>362</v>
      </c>
      <c r="B98" s="112" t="s">
        <v>363</v>
      </c>
      <c r="C98" s="112" t="s">
        <v>473</v>
      </c>
      <c r="D98" s="173">
        <v>105</v>
      </c>
      <c r="E98" s="68">
        <v>1251044</v>
      </c>
      <c r="F98" s="68">
        <v>1313596200</v>
      </c>
      <c r="G98" s="68">
        <v>10500</v>
      </c>
      <c r="H98" s="68">
        <v>10</v>
      </c>
      <c r="I98" s="260">
        <v>1</v>
      </c>
      <c r="J98" s="109"/>
      <c r="K98" s="109"/>
      <c r="L98" s="109"/>
      <c r="M98" s="109"/>
      <c r="N98" s="109"/>
      <c r="O98" s="109"/>
      <c r="P98" s="109"/>
    </row>
    <row r="99" spans="1:16" s="101" customFormat="1" x14ac:dyDescent="0.2">
      <c r="A99" s="110" t="s">
        <v>464</v>
      </c>
      <c r="B99" s="110" t="s">
        <v>465</v>
      </c>
      <c r="C99" s="110" t="s">
        <v>466</v>
      </c>
      <c r="D99" s="172">
        <v>110</v>
      </c>
      <c r="E99" s="67">
        <v>77979</v>
      </c>
      <c r="F99" s="67">
        <v>32595222</v>
      </c>
      <c r="G99" s="67">
        <v>6439.71</v>
      </c>
      <c r="H99" s="67">
        <v>16</v>
      </c>
      <c r="I99" s="259">
        <v>3</v>
      </c>
      <c r="J99" s="109"/>
      <c r="K99" s="109"/>
      <c r="L99" s="109"/>
      <c r="M99" s="109"/>
      <c r="N99" s="109"/>
      <c r="O99" s="109"/>
      <c r="P99" s="109"/>
    </row>
    <row r="100" spans="1:16" s="101" customFormat="1" x14ac:dyDescent="0.2">
      <c r="A100" s="112" t="s">
        <v>532</v>
      </c>
      <c r="B100" s="112" t="s">
        <v>533</v>
      </c>
      <c r="C100" s="112" t="s">
        <v>534</v>
      </c>
      <c r="D100" s="173">
        <v>101.01</v>
      </c>
      <c r="E100" s="68">
        <v>50000</v>
      </c>
      <c r="F100" s="68">
        <v>50505000</v>
      </c>
      <c r="G100" s="68">
        <v>5050.5</v>
      </c>
      <c r="H100" s="68">
        <v>5</v>
      </c>
      <c r="I100" s="260">
        <v>1</v>
      </c>
      <c r="J100" s="109"/>
      <c r="K100" s="109"/>
      <c r="L100" s="109"/>
      <c r="M100" s="109"/>
      <c r="N100" s="109"/>
      <c r="O100" s="109"/>
      <c r="P100" s="109"/>
    </row>
    <row r="101" spans="1:16" s="101" customFormat="1" x14ac:dyDescent="0.2">
      <c r="A101" s="110" t="s">
        <v>276</v>
      </c>
      <c r="B101" s="110" t="s">
        <v>277</v>
      </c>
      <c r="C101" s="110" t="s">
        <v>535</v>
      </c>
      <c r="D101" s="172"/>
      <c r="E101" s="67"/>
      <c r="F101" s="67"/>
      <c r="G101" s="67">
        <v>4980.2700000000004</v>
      </c>
      <c r="H101" s="67">
        <v>52</v>
      </c>
      <c r="I101" s="259">
        <v>3</v>
      </c>
      <c r="J101" s="109"/>
      <c r="K101" s="109"/>
      <c r="L101" s="109"/>
      <c r="M101" s="109"/>
      <c r="N101" s="109"/>
      <c r="O101" s="109"/>
      <c r="P101" s="109"/>
    </row>
    <row r="102" spans="1:16" s="101" customFormat="1" x14ac:dyDescent="0.2">
      <c r="A102" s="112" t="s">
        <v>364</v>
      </c>
      <c r="B102" s="112" t="s">
        <v>365</v>
      </c>
      <c r="C102" s="112" t="s">
        <v>536</v>
      </c>
      <c r="D102" s="173"/>
      <c r="E102" s="68"/>
      <c r="F102" s="68"/>
      <c r="G102" s="68">
        <v>4975</v>
      </c>
      <c r="H102" s="68">
        <v>10</v>
      </c>
      <c r="I102" s="260">
        <v>1</v>
      </c>
      <c r="J102" s="109"/>
      <c r="K102" s="109"/>
      <c r="L102" s="109"/>
      <c r="M102" s="109"/>
      <c r="N102" s="109"/>
      <c r="O102" s="109"/>
      <c r="P102" s="109"/>
    </row>
    <row r="103" spans="1:16" s="101" customFormat="1" x14ac:dyDescent="0.2">
      <c r="A103" s="110" t="s">
        <v>342</v>
      </c>
      <c r="B103" s="110" t="s">
        <v>343</v>
      </c>
      <c r="C103" s="110" t="s">
        <v>344</v>
      </c>
      <c r="D103" s="172">
        <v>128.19999999999999</v>
      </c>
      <c r="E103" s="67">
        <v>162100</v>
      </c>
      <c r="F103" s="67">
        <v>106252299.73999999</v>
      </c>
      <c r="G103" s="67">
        <v>2621.9</v>
      </c>
      <c r="H103" s="67">
        <v>4</v>
      </c>
      <c r="I103" s="259">
        <v>1</v>
      </c>
      <c r="J103" s="109"/>
      <c r="K103" s="109"/>
      <c r="L103" s="109"/>
      <c r="M103" s="109"/>
      <c r="N103" s="109"/>
      <c r="O103" s="109"/>
      <c r="P103" s="109"/>
    </row>
    <row r="104" spans="1:16" s="101" customFormat="1" x14ac:dyDescent="0.2">
      <c r="A104" s="112" t="s">
        <v>22</v>
      </c>
      <c r="B104" s="112" t="s">
        <v>341</v>
      </c>
      <c r="C104" s="112" t="s">
        <v>537</v>
      </c>
      <c r="D104" s="173"/>
      <c r="E104" s="68"/>
      <c r="F104" s="68"/>
      <c r="G104" s="68">
        <v>796.09</v>
      </c>
      <c r="H104" s="68">
        <v>153</v>
      </c>
      <c r="I104" s="260">
        <v>3</v>
      </c>
      <c r="J104" s="109"/>
      <c r="K104" s="109"/>
      <c r="L104" s="109"/>
      <c r="M104" s="109"/>
      <c r="N104" s="109"/>
      <c r="O104" s="109"/>
      <c r="P104" s="109"/>
    </row>
    <row r="105" spans="1:16" s="101" customFormat="1" x14ac:dyDescent="0.2">
      <c r="A105" s="110" t="s">
        <v>301</v>
      </c>
      <c r="B105" s="110" t="s">
        <v>302</v>
      </c>
      <c r="C105" s="110" t="s">
        <v>538</v>
      </c>
      <c r="D105" s="172"/>
      <c r="E105" s="67"/>
      <c r="F105" s="67"/>
      <c r="G105" s="67">
        <v>0</v>
      </c>
      <c r="H105" s="67">
        <v>0</v>
      </c>
      <c r="I105" s="259">
        <v>0</v>
      </c>
      <c r="J105" s="109"/>
      <c r="K105" s="109"/>
      <c r="L105" s="109"/>
      <c r="M105" s="109"/>
      <c r="N105" s="109"/>
      <c r="O105" s="109"/>
      <c r="P105" s="109"/>
    </row>
    <row r="106" spans="1:16" s="101" customFormat="1" x14ac:dyDescent="0.2">
      <c r="A106" s="112" t="s">
        <v>305</v>
      </c>
      <c r="B106" s="112" t="s">
        <v>306</v>
      </c>
      <c r="C106" s="112" t="s">
        <v>539</v>
      </c>
      <c r="D106" s="173"/>
      <c r="E106" s="68"/>
      <c r="F106" s="68"/>
      <c r="G106" s="68">
        <v>0</v>
      </c>
      <c r="H106" s="68">
        <v>0</v>
      </c>
      <c r="I106" s="260">
        <v>0</v>
      </c>
      <c r="J106" s="109"/>
      <c r="K106" s="109"/>
      <c r="L106" s="109"/>
      <c r="M106" s="109"/>
      <c r="N106" s="109"/>
      <c r="O106" s="109"/>
      <c r="P106" s="109"/>
    </row>
    <row r="107" spans="1:16" s="101" customFormat="1" x14ac:dyDescent="0.2">
      <c r="A107" s="110" t="s">
        <v>310</v>
      </c>
      <c r="B107" s="110" t="s">
        <v>311</v>
      </c>
      <c r="C107" s="110" t="s">
        <v>312</v>
      </c>
      <c r="D107" s="172"/>
      <c r="E107" s="67">
        <v>148000</v>
      </c>
      <c r="F107" s="67">
        <v>61758920</v>
      </c>
      <c r="G107" s="67">
        <v>0</v>
      </c>
      <c r="H107" s="67">
        <v>0</v>
      </c>
      <c r="I107" s="259">
        <v>0</v>
      </c>
      <c r="J107" s="109"/>
      <c r="K107" s="109"/>
      <c r="L107" s="109"/>
      <c r="M107" s="109"/>
      <c r="N107" s="109"/>
      <c r="O107" s="109"/>
      <c r="P107" s="109"/>
    </row>
    <row r="108" spans="1:16" s="101" customFormat="1" x14ac:dyDescent="0.2">
      <c r="A108" s="112" t="s">
        <v>313</v>
      </c>
      <c r="B108" s="112" t="s">
        <v>314</v>
      </c>
      <c r="C108" s="112" t="s">
        <v>315</v>
      </c>
      <c r="D108" s="173">
        <v>102</v>
      </c>
      <c r="E108" s="68">
        <v>102000</v>
      </c>
      <c r="F108" s="68">
        <v>43414851.600000001</v>
      </c>
      <c r="G108" s="68">
        <v>0</v>
      </c>
      <c r="H108" s="68">
        <v>0</v>
      </c>
      <c r="I108" s="260">
        <v>0</v>
      </c>
      <c r="J108" s="109"/>
      <c r="K108" s="109"/>
      <c r="L108" s="109"/>
      <c r="M108" s="109"/>
      <c r="N108" s="109"/>
      <c r="O108" s="109"/>
      <c r="P108" s="109"/>
    </row>
    <row r="109" spans="1:16" s="101" customFormat="1" x14ac:dyDescent="0.2">
      <c r="A109" s="110" t="s">
        <v>319</v>
      </c>
      <c r="B109" s="110" t="s">
        <v>320</v>
      </c>
      <c r="C109" s="110" t="s">
        <v>321</v>
      </c>
      <c r="D109" s="172"/>
      <c r="E109" s="67"/>
      <c r="F109" s="67"/>
      <c r="G109" s="67">
        <v>0</v>
      </c>
      <c r="H109" s="67">
        <v>0</v>
      </c>
      <c r="I109" s="259">
        <v>0</v>
      </c>
      <c r="J109" s="109"/>
      <c r="K109" s="109"/>
      <c r="L109" s="109"/>
      <c r="M109" s="109"/>
      <c r="N109" s="109"/>
      <c r="O109" s="109"/>
      <c r="P109" s="109"/>
    </row>
    <row r="110" spans="1:16" s="101" customFormat="1" x14ac:dyDescent="0.2">
      <c r="A110" s="112" t="s">
        <v>322</v>
      </c>
      <c r="B110" s="112" t="s">
        <v>323</v>
      </c>
      <c r="C110" s="112" t="s">
        <v>324</v>
      </c>
      <c r="D110" s="173"/>
      <c r="E110" s="68">
        <v>5058</v>
      </c>
      <c r="F110" s="68">
        <v>505800000</v>
      </c>
      <c r="G110" s="68">
        <v>0</v>
      </c>
      <c r="H110" s="68">
        <v>0</v>
      </c>
      <c r="I110" s="260">
        <v>0</v>
      </c>
      <c r="J110" s="109"/>
      <c r="K110" s="109"/>
      <c r="L110" s="109"/>
      <c r="M110" s="109"/>
      <c r="N110" s="109"/>
      <c r="O110" s="109"/>
      <c r="P110" s="109"/>
    </row>
    <row r="111" spans="1:16" s="101" customFormat="1" x14ac:dyDescent="0.2">
      <c r="A111" s="110" t="s">
        <v>381</v>
      </c>
      <c r="B111" s="110" t="s">
        <v>382</v>
      </c>
      <c r="C111" s="110" t="s">
        <v>383</v>
      </c>
      <c r="D111" s="172"/>
      <c r="E111" s="67">
        <v>4246</v>
      </c>
      <c r="F111" s="67">
        <v>424600000</v>
      </c>
      <c r="G111" s="67">
        <v>0</v>
      </c>
      <c r="H111" s="67">
        <v>0</v>
      </c>
      <c r="I111" s="259">
        <v>0</v>
      </c>
      <c r="J111" s="109"/>
      <c r="K111" s="109"/>
      <c r="L111" s="109"/>
      <c r="M111" s="109"/>
      <c r="N111" s="109"/>
      <c r="O111" s="109"/>
      <c r="P111" s="109"/>
    </row>
    <row r="112" spans="1:16" s="101" customFormat="1" x14ac:dyDescent="0.2">
      <c r="A112" s="112" t="s">
        <v>381</v>
      </c>
      <c r="B112" s="112" t="s">
        <v>394</v>
      </c>
      <c r="C112" s="112" t="s">
        <v>395</v>
      </c>
      <c r="D112" s="173"/>
      <c r="E112" s="68">
        <v>1270</v>
      </c>
      <c r="F112" s="68">
        <v>127000000</v>
      </c>
      <c r="G112" s="68">
        <v>0</v>
      </c>
      <c r="H112" s="68">
        <v>0</v>
      </c>
      <c r="I112" s="260">
        <v>0</v>
      </c>
      <c r="J112" s="109"/>
      <c r="K112" s="109"/>
      <c r="L112" s="109"/>
      <c r="M112" s="109"/>
      <c r="N112" s="109"/>
      <c r="O112" s="109"/>
      <c r="P112" s="109"/>
    </row>
    <row r="113" spans="1:16" s="101" customFormat="1" x14ac:dyDescent="0.2">
      <c r="A113" s="110" t="s">
        <v>325</v>
      </c>
      <c r="B113" s="110" t="s">
        <v>326</v>
      </c>
      <c r="C113" s="110" t="s">
        <v>327</v>
      </c>
      <c r="D113" s="172"/>
      <c r="E113" s="67">
        <v>200000</v>
      </c>
      <c r="F113" s="67">
        <v>20000000</v>
      </c>
      <c r="G113" s="67">
        <v>0</v>
      </c>
      <c r="H113" s="67">
        <v>0</v>
      </c>
      <c r="I113" s="259">
        <v>0</v>
      </c>
      <c r="J113" s="109"/>
      <c r="K113" s="109"/>
      <c r="L113" s="109"/>
      <c r="M113" s="109"/>
      <c r="N113" s="109"/>
      <c r="O113" s="109"/>
      <c r="P113" s="109"/>
    </row>
    <row r="114" spans="1:16" s="101" customFormat="1" x14ac:dyDescent="0.2">
      <c r="A114" s="112" t="s">
        <v>328</v>
      </c>
      <c r="B114" s="112" t="s">
        <v>329</v>
      </c>
      <c r="C114" s="112" t="s">
        <v>330</v>
      </c>
      <c r="D114" s="173">
        <v>100</v>
      </c>
      <c r="E114" s="68">
        <v>137900</v>
      </c>
      <c r="F114" s="68">
        <v>13790000</v>
      </c>
      <c r="G114" s="68">
        <v>0</v>
      </c>
      <c r="H114" s="68">
        <v>0</v>
      </c>
      <c r="I114" s="260">
        <v>0</v>
      </c>
      <c r="J114" s="109"/>
      <c r="K114" s="109"/>
      <c r="L114" s="109"/>
      <c r="M114" s="109"/>
      <c r="N114" s="109"/>
      <c r="O114" s="109"/>
      <c r="P114" s="109"/>
    </row>
    <row r="115" spans="1:16" s="101" customFormat="1" x14ac:dyDescent="0.2">
      <c r="A115" s="110" t="s">
        <v>452</v>
      </c>
      <c r="B115" s="110" t="s">
        <v>453</v>
      </c>
      <c r="C115" s="110" t="s">
        <v>454</v>
      </c>
      <c r="D115" s="172"/>
      <c r="E115" s="67">
        <v>146220</v>
      </c>
      <c r="F115" s="67">
        <v>14622000</v>
      </c>
      <c r="G115" s="67">
        <v>0</v>
      </c>
      <c r="H115" s="67">
        <v>0</v>
      </c>
      <c r="I115" s="259">
        <v>0</v>
      </c>
      <c r="J115" s="109"/>
      <c r="K115" s="109"/>
      <c r="L115" s="109"/>
      <c r="M115" s="109"/>
      <c r="N115" s="109"/>
      <c r="O115" s="109"/>
      <c r="P115" s="109"/>
    </row>
    <row r="116" spans="1:16" s="101" customFormat="1" x14ac:dyDescent="0.2">
      <c r="A116" s="112" t="s">
        <v>278</v>
      </c>
      <c r="B116" s="112" t="s">
        <v>279</v>
      </c>
      <c r="C116" s="112" t="s">
        <v>540</v>
      </c>
      <c r="D116" s="173"/>
      <c r="E116" s="68"/>
      <c r="F116" s="68"/>
      <c r="G116" s="68">
        <v>0</v>
      </c>
      <c r="H116" s="68">
        <v>0</v>
      </c>
      <c r="I116" s="260">
        <v>0</v>
      </c>
      <c r="J116" s="109"/>
      <c r="K116" s="109"/>
      <c r="L116" s="109"/>
      <c r="M116" s="109"/>
      <c r="N116" s="109"/>
      <c r="O116" s="109"/>
      <c r="P116" s="109"/>
    </row>
    <row r="117" spans="1:16" s="101" customFormat="1" x14ac:dyDescent="0.2">
      <c r="A117" s="110" t="s">
        <v>331</v>
      </c>
      <c r="B117" s="110" t="s">
        <v>332</v>
      </c>
      <c r="C117" s="110" t="s">
        <v>333</v>
      </c>
      <c r="D117" s="172"/>
      <c r="E117" s="67">
        <v>100396</v>
      </c>
      <c r="F117" s="67">
        <v>78882.14</v>
      </c>
      <c r="G117" s="67">
        <v>0</v>
      </c>
      <c r="H117" s="67">
        <v>0</v>
      </c>
      <c r="I117" s="259">
        <v>0</v>
      </c>
      <c r="J117" s="109"/>
      <c r="K117" s="109"/>
      <c r="L117" s="109"/>
      <c r="M117" s="109"/>
      <c r="N117" s="109"/>
      <c r="O117" s="109"/>
      <c r="P117" s="109"/>
    </row>
    <row r="118" spans="1:16" s="101" customFormat="1" x14ac:dyDescent="0.2">
      <c r="A118" s="112" t="s">
        <v>334</v>
      </c>
      <c r="B118" s="112" t="s">
        <v>335</v>
      </c>
      <c r="C118" s="112" t="s">
        <v>541</v>
      </c>
      <c r="D118" s="173"/>
      <c r="E118" s="68"/>
      <c r="F118" s="68"/>
      <c r="G118" s="68">
        <v>0</v>
      </c>
      <c r="H118" s="68">
        <v>0</v>
      </c>
      <c r="I118" s="260">
        <v>0</v>
      </c>
      <c r="J118" s="109"/>
      <c r="K118" s="109"/>
      <c r="L118" s="109"/>
      <c r="M118" s="109"/>
      <c r="N118" s="109"/>
      <c r="O118" s="109"/>
      <c r="P118" s="109"/>
    </row>
    <row r="119" spans="1:16" s="101" customFormat="1" x14ac:dyDescent="0.2">
      <c r="A119" s="110" t="s">
        <v>339</v>
      </c>
      <c r="B119" s="110" t="s">
        <v>340</v>
      </c>
      <c r="C119" s="110" t="s">
        <v>542</v>
      </c>
      <c r="D119" s="172"/>
      <c r="E119" s="67"/>
      <c r="F119" s="67"/>
      <c r="G119" s="67">
        <v>0</v>
      </c>
      <c r="H119" s="67">
        <v>0</v>
      </c>
      <c r="I119" s="259">
        <v>0</v>
      </c>
      <c r="J119" s="109"/>
      <c r="K119" s="109"/>
      <c r="L119" s="109"/>
      <c r="M119" s="109"/>
      <c r="N119" s="109"/>
      <c r="O119" s="109"/>
      <c r="P119" s="109"/>
    </row>
    <row r="120" spans="1:16" s="101" customFormat="1" x14ac:dyDescent="0.2">
      <c r="A120" s="112" t="s">
        <v>357</v>
      </c>
      <c r="B120" s="112" t="s">
        <v>358</v>
      </c>
      <c r="C120" s="112" t="s">
        <v>543</v>
      </c>
      <c r="D120" s="173"/>
      <c r="E120" s="68"/>
      <c r="F120" s="68"/>
      <c r="G120" s="68">
        <v>0</v>
      </c>
      <c r="H120" s="68">
        <v>0</v>
      </c>
      <c r="I120" s="260">
        <v>0</v>
      </c>
      <c r="J120" s="109"/>
      <c r="K120" s="109"/>
      <c r="L120" s="109"/>
      <c r="M120" s="109"/>
      <c r="N120" s="109"/>
      <c r="O120" s="109"/>
      <c r="P120" s="109"/>
    </row>
    <row r="121" spans="1:16" s="101" customFormat="1" x14ac:dyDescent="0.2">
      <c r="A121" s="110" t="s">
        <v>467</v>
      </c>
      <c r="B121" s="110" t="s">
        <v>468</v>
      </c>
      <c r="C121" s="110" t="s">
        <v>469</v>
      </c>
      <c r="D121" s="172">
        <v>95.4</v>
      </c>
      <c r="E121" s="67">
        <v>1605866</v>
      </c>
      <c r="F121" s="67">
        <v>1531996164</v>
      </c>
      <c r="G121" s="67">
        <v>0</v>
      </c>
      <c r="H121" s="67">
        <v>0</v>
      </c>
      <c r="I121" s="259">
        <v>0</v>
      </c>
      <c r="J121" s="109"/>
      <c r="K121" s="109"/>
      <c r="L121" s="109"/>
      <c r="M121" s="109"/>
      <c r="N121" s="109"/>
      <c r="O121" s="109"/>
      <c r="P121" s="109"/>
    </row>
    <row r="122" spans="1:16" s="101" customFormat="1" x14ac:dyDescent="0.2">
      <c r="A122" s="112" t="s">
        <v>470</v>
      </c>
      <c r="B122" s="112" t="s">
        <v>471</v>
      </c>
      <c r="C122" s="112" t="s">
        <v>472</v>
      </c>
      <c r="D122" s="173"/>
      <c r="E122" s="68">
        <v>1000000</v>
      </c>
      <c r="F122" s="68">
        <v>1000000000</v>
      </c>
      <c r="G122" s="68">
        <v>0</v>
      </c>
      <c r="H122" s="68">
        <v>0</v>
      </c>
      <c r="I122" s="260">
        <v>0</v>
      </c>
      <c r="J122" s="109"/>
      <c r="K122" s="109"/>
      <c r="L122" s="109"/>
      <c r="M122" s="109"/>
      <c r="N122" s="109"/>
      <c r="O122" s="109"/>
      <c r="P122" s="109"/>
    </row>
    <row r="123" spans="1:16" s="101" customFormat="1" x14ac:dyDescent="0.2">
      <c r="A123" s="110" t="s">
        <v>474</v>
      </c>
      <c r="B123" s="110" t="s">
        <v>387</v>
      </c>
      <c r="C123" s="110" t="s">
        <v>475</v>
      </c>
      <c r="D123" s="172">
        <v>99.65</v>
      </c>
      <c r="E123" s="67">
        <v>1000000</v>
      </c>
      <c r="F123" s="67">
        <v>996500000</v>
      </c>
      <c r="G123" s="67">
        <v>0</v>
      </c>
      <c r="H123" s="67">
        <v>0</v>
      </c>
      <c r="I123" s="259">
        <v>0</v>
      </c>
      <c r="J123" s="109"/>
      <c r="K123" s="109"/>
      <c r="L123" s="109"/>
      <c r="M123" s="109"/>
      <c r="N123" s="109"/>
      <c r="O123" s="109"/>
      <c r="P123" s="109"/>
    </row>
    <row r="124" spans="1:16" s="101" customFormat="1" x14ac:dyDescent="0.2">
      <c r="A124" s="112" t="s">
        <v>455</v>
      </c>
      <c r="B124" s="112" t="s">
        <v>456</v>
      </c>
      <c r="C124" s="112" t="s">
        <v>477</v>
      </c>
      <c r="D124" s="173"/>
      <c r="E124" s="68">
        <v>1250000</v>
      </c>
      <c r="F124" s="68">
        <v>1250000000</v>
      </c>
      <c r="G124" s="68">
        <v>0</v>
      </c>
      <c r="H124" s="68">
        <v>0</v>
      </c>
      <c r="I124" s="260">
        <v>0</v>
      </c>
      <c r="J124" s="109"/>
      <c r="K124" s="109"/>
      <c r="L124" s="109"/>
      <c r="M124" s="109"/>
      <c r="N124" s="109"/>
      <c r="O124" s="109"/>
      <c r="P124" s="109"/>
    </row>
    <row r="125" spans="1:16" s="101" customFormat="1" x14ac:dyDescent="0.2">
      <c r="A125" s="110" t="s">
        <v>460</v>
      </c>
      <c r="B125" s="110" t="s">
        <v>461</v>
      </c>
      <c r="C125" s="110" t="s">
        <v>478</v>
      </c>
      <c r="D125" s="172"/>
      <c r="E125" s="67">
        <v>575000</v>
      </c>
      <c r="F125" s="67">
        <v>575000000</v>
      </c>
      <c r="G125" s="67">
        <v>0</v>
      </c>
      <c r="H125" s="67">
        <v>0</v>
      </c>
      <c r="I125" s="259">
        <v>0</v>
      </c>
      <c r="J125" s="109"/>
      <c r="K125" s="109"/>
      <c r="L125" s="109"/>
      <c r="M125" s="109"/>
      <c r="N125" s="109"/>
      <c r="O125" s="109"/>
      <c r="P125" s="109"/>
    </row>
    <row r="126" spans="1:16" s="101" customFormat="1" x14ac:dyDescent="0.2">
      <c r="A126" s="112" t="s">
        <v>544</v>
      </c>
      <c r="B126" s="112" t="s">
        <v>545</v>
      </c>
      <c r="C126" s="112" t="s">
        <v>546</v>
      </c>
      <c r="D126" s="173"/>
      <c r="E126" s="68">
        <v>42897</v>
      </c>
      <c r="F126" s="68">
        <v>42897000</v>
      </c>
      <c r="G126" s="68">
        <v>0</v>
      </c>
      <c r="H126" s="68">
        <v>0</v>
      </c>
      <c r="I126" s="260">
        <v>0</v>
      </c>
      <c r="J126" s="109"/>
      <c r="K126" s="109"/>
      <c r="L126" s="109"/>
      <c r="M126" s="109"/>
      <c r="N126" s="109"/>
      <c r="O126" s="109"/>
      <c r="P126" s="109"/>
    </row>
    <row r="127" spans="1:16" s="101" customFormat="1" x14ac:dyDescent="0.2">
      <c r="A127" s="110" t="s">
        <v>547</v>
      </c>
      <c r="B127" s="110" t="s">
        <v>548</v>
      </c>
      <c r="C127" s="110" t="s">
        <v>549</v>
      </c>
      <c r="D127" s="172"/>
      <c r="E127" s="67">
        <v>51218</v>
      </c>
      <c r="F127" s="67">
        <v>51218000</v>
      </c>
      <c r="G127" s="67">
        <v>0</v>
      </c>
      <c r="H127" s="67">
        <v>0</v>
      </c>
      <c r="I127" s="259">
        <v>0</v>
      </c>
      <c r="J127" s="109"/>
      <c r="K127" s="109"/>
      <c r="L127" s="109"/>
      <c r="M127" s="109"/>
      <c r="N127" s="109"/>
      <c r="O127" s="109"/>
      <c r="P127" s="109"/>
    </row>
    <row r="128" spans="1:16" s="101" customFormat="1" ht="25.5" x14ac:dyDescent="0.2">
      <c r="A128" s="121" t="s">
        <v>108</v>
      </c>
      <c r="B128" s="122"/>
      <c r="C128" s="122"/>
      <c r="D128" s="174"/>
      <c r="E128" s="123"/>
      <c r="F128" s="125">
        <f>SUM(F73:F127)</f>
        <v>18645354791.419998</v>
      </c>
      <c r="G128" s="125">
        <f>SUM(G73:G127)</f>
        <v>55882966.480000004</v>
      </c>
      <c r="H128" s="125">
        <f>SUM(H73:H127)</f>
        <v>997355</v>
      </c>
      <c r="I128" s="261">
        <f>SUM(I73:I127)</f>
        <v>817</v>
      </c>
      <c r="J128" s="109"/>
      <c r="K128" s="109"/>
      <c r="L128" s="109"/>
      <c r="M128" s="109"/>
      <c r="N128" s="109"/>
      <c r="O128" s="109"/>
      <c r="P128" s="109"/>
    </row>
    <row r="129" spans="1:16" x14ac:dyDescent="0.2">
      <c r="A129" s="22"/>
      <c r="B129" s="22"/>
      <c r="C129" s="22"/>
      <c r="I129" s="265"/>
      <c r="J129" s="23"/>
      <c r="K129" s="23"/>
      <c r="L129" s="23"/>
      <c r="M129" s="23"/>
      <c r="N129" s="23"/>
      <c r="O129" s="23"/>
      <c r="P129" s="23"/>
    </row>
    <row r="130" spans="1:16" ht="25.5" x14ac:dyDescent="0.2">
      <c r="A130" s="97" t="s">
        <v>122</v>
      </c>
      <c r="B130" s="97"/>
      <c r="C130" s="97"/>
      <c r="D130" s="170"/>
      <c r="E130" s="98"/>
      <c r="F130" s="98"/>
      <c r="G130" s="105"/>
      <c r="H130" s="105"/>
      <c r="I130" s="257"/>
      <c r="J130" s="23"/>
      <c r="K130" s="23"/>
      <c r="L130" s="23"/>
      <c r="M130" s="23"/>
      <c r="N130" s="23"/>
      <c r="O130" s="23"/>
      <c r="P130" s="23"/>
    </row>
    <row r="131" spans="1:16" ht="81" customHeight="1" x14ac:dyDescent="0.2">
      <c r="A131" s="121" t="s">
        <v>66</v>
      </c>
      <c r="B131" s="124" t="s">
        <v>107</v>
      </c>
      <c r="C131" s="124" t="s">
        <v>55</v>
      </c>
      <c r="D131" s="171" t="s">
        <v>523</v>
      </c>
      <c r="E131" s="120" t="s">
        <v>524</v>
      </c>
      <c r="F131" s="120" t="s">
        <v>68</v>
      </c>
      <c r="G131" s="120" t="s">
        <v>69</v>
      </c>
      <c r="H131" s="120" t="s">
        <v>70</v>
      </c>
      <c r="I131" s="251"/>
      <c r="J131" s="22"/>
      <c r="K131" s="22"/>
      <c r="L131" s="22"/>
      <c r="M131" s="22"/>
      <c r="N131" s="22"/>
    </row>
    <row r="132" spans="1:16" x14ac:dyDescent="0.2">
      <c r="A132" s="110" t="s">
        <v>550</v>
      </c>
      <c r="B132" s="110" t="s">
        <v>551</v>
      </c>
      <c r="C132" s="221" t="s">
        <v>552</v>
      </c>
      <c r="D132" s="197"/>
      <c r="E132" s="67"/>
      <c r="F132" s="67">
        <v>0</v>
      </c>
      <c r="G132" s="67">
        <v>0</v>
      </c>
      <c r="H132" s="67">
        <v>0</v>
      </c>
      <c r="I132" s="251"/>
      <c r="J132" s="22"/>
      <c r="K132" s="22"/>
      <c r="L132" s="22"/>
      <c r="M132" s="22"/>
      <c r="N132" s="22"/>
      <c r="O132" s="22"/>
    </row>
    <row r="133" spans="1:16" s="52" customFormat="1" x14ac:dyDescent="0.2">
      <c r="A133" s="112" t="s">
        <v>553</v>
      </c>
      <c r="B133" s="112" t="s">
        <v>554</v>
      </c>
      <c r="C133" s="198" t="s">
        <v>555</v>
      </c>
      <c r="D133" s="199"/>
      <c r="E133" s="68"/>
      <c r="F133" s="68">
        <v>0</v>
      </c>
      <c r="G133" s="68">
        <v>0</v>
      </c>
      <c r="H133" s="68">
        <v>0</v>
      </c>
      <c r="I133" s="251"/>
    </row>
    <row r="134" spans="1:16" s="52" customFormat="1" x14ac:dyDescent="0.2">
      <c r="A134" s="110" t="s">
        <v>556</v>
      </c>
      <c r="B134" s="110" t="s">
        <v>557</v>
      </c>
      <c r="C134" s="221" t="s">
        <v>558</v>
      </c>
      <c r="D134" s="197"/>
      <c r="E134" s="67"/>
      <c r="F134" s="67">
        <v>0</v>
      </c>
      <c r="G134" s="67">
        <v>0</v>
      </c>
      <c r="H134" s="67">
        <v>0</v>
      </c>
      <c r="I134" s="251"/>
    </row>
    <row r="135" spans="1:16" s="52" customFormat="1" x14ac:dyDescent="0.2">
      <c r="A135" s="112" t="s">
        <v>559</v>
      </c>
      <c r="B135" s="112" t="s">
        <v>560</v>
      </c>
      <c r="C135" s="198" t="s">
        <v>561</v>
      </c>
      <c r="D135" s="199"/>
      <c r="E135" s="68"/>
      <c r="F135" s="68">
        <v>0</v>
      </c>
      <c r="G135" s="68">
        <v>0</v>
      </c>
      <c r="H135" s="68">
        <v>0</v>
      </c>
      <c r="I135" s="251"/>
    </row>
    <row r="136" spans="1:16" s="52" customFormat="1" x14ac:dyDescent="0.2">
      <c r="A136" s="110" t="s">
        <v>562</v>
      </c>
      <c r="B136" s="110" t="s">
        <v>563</v>
      </c>
      <c r="C136" s="221" t="s">
        <v>564</v>
      </c>
      <c r="D136" s="197"/>
      <c r="E136" s="67"/>
      <c r="F136" s="67">
        <v>0</v>
      </c>
      <c r="G136" s="67">
        <v>0</v>
      </c>
      <c r="H136" s="67">
        <v>0</v>
      </c>
      <c r="I136" s="251"/>
    </row>
    <row r="137" spans="1:16" s="52" customFormat="1" x14ac:dyDescent="0.2">
      <c r="A137" s="112" t="s">
        <v>565</v>
      </c>
      <c r="B137" s="112" t="s">
        <v>566</v>
      </c>
      <c r="C137" s="198" t="s">
        <v>567</v>
      </c>
      <c r="D137" s="199"/>
      <c r="E137" s="68"/>
      <c r="F137" s="68">
        <v>0</v>
      </c>
      <c r="G137" s="68">
        <v>0</v>
      </c>
      <c r="H137" s="68">
        <v>0</v>
      </c>
      <c r="I137" s="251"/>
    </row>
    <row r="138" spans="1:16" s="52" customFormat="1" x14ac:dyDescent="0.2">
      <c r="A138" s="110" t="s">
        <v>568</v>
      </c>
      <c r="B138" s="110" t="s">
        <v>569</v>
      </c>
      <c r="C138" s="221" t="s">
        <v>570</v>
      </c>
      <c r="D138" s="197"/>
      <c r="E138" s="67"/>
      <c r="F138" s="67">
        <v>0</v>
      </c>
      <c r="G138" s="67">
        <v>0</v>
      </c>
      <c r="H138" s="67">
        <v>0</v>
      </c>
      <c r="I138" s="251"/>
    </row>
    <row r="139" spans="1:16" s="52" customFormat="1" x14ac:dyDescent="0.2">
      <c r="A139" s="112" t="s">
        <v>571</v>
      </c>
      <c r="B139" s="112" t="s">
        <v>572</v>
      </c>
      <c r="C139" s="198" t="s">
        <v>573</v>
      </c>
      <c r="D139" s="199"/>
      <c r="E139" s="68"/>
      <c r="F139" s="68">
        <v>0</v>
      </c>
      <c r="G139" s="68">
        <v>0</v>
      </c>
      <c r="H139" s="68">
        <v>0</v>
      </c>
      <c r="I139" s="251"/>
    </row>
    <row r="140" spans="1:16" s="52" customFormat="1" x14ac:dyDescent="0.2">
      <c r="A140" s="110" t="s">
        <v>388</v>
      </c>
      <c r="B140" s="110" t="s">
        <v>389</v>
      </c>
      <c r="C140" s="221" t="s">
        <v>390</v>
      </c>
      <c r="D140" s="197"/>
      <c r="E140" s="67"/>
      <c r="F140" s="67">
        <v>0</v>
      </c>
      <c r="G140" s="67">
        <v>0</v>
      </c>
      <c r="H140" s="67">
        <v>0</v>
      </c>
      <c r="I140" s="251"/>
    </row>
    <row r="141" spans="1:16" s="52" customFormat="1" x14ac:dyDescent="0.2">
      <c r="A141" s="112" t="s">
        <v>403</v>
      </c>
      <c r="B141" s="112" t="s">
        <v>404</v>
      </c>
      <c r="C141" s="198" t="s">
        <v>405</v>
      </c>
      <c r="D141" s="199"/>
      <c r="E141" s="68">
        <v>36250</v>
      </c>
      <c r="F141" s="68">
        <v>0</v>
      </c>
      <c r="G141" s="68">
        <v>0</v>
      </c>
      <c r="H141" s="68">
        <v>0</v>
      </c>
      <c r="I141" s="251"/>
    </row>
    <row r="142" spans="1:16" s="52" customFormat="1" x14ac:dyDescent="0.2">
      <c r="A142" s="110" t="s">
        <v>410</v>
      </c>
      <c r="B142" s="110" t="s">
        <v>411</v>
      </c>
      <c r="C142" s="221" t="s">
        <v>412</v>
      </c>
      <c r="D142" s="197"/>
      <c r="E142" s="67">
        <v>39500</v>
      </c>
      <c r="F142" s="67">
        <v>0</v>
      </c>
      <c r="G142" s="67">
        <v>0</v>
      </c>
      <c r="H142" s="67">
        <v>0</v>
      </c>
      <c r="I142" s="251"/>
    </row>
    <row r="143" spans="1:16" s="52" customFormat="1" x14ac:dyDescent="0.2">
      <c r="A143" s="112" t="s">
        <v>421</v>
      </c>
      <c r="B143" s="112" t="s">
        <v>422</v>
      </c>
      <c r="C143" s="198" t="s">
        <v>423</v>
      </c>
      <c r="D143" s="199"/>
      <c r="E143" s="68">
        <v>42000</v>
      </c>
      <c r="F143" s="68">
        <v>0</v>
      </c>
      <c r="G143" s="68">
        <v>0</v>
      </c>
      <c r="H143" s="68">
        <v>0</v>
      </c>
      <c r="I143" s="251"/>
    </row>
    <row r="144" spans="1:16" s="52" customFormat="1" x14ac:dyDescent="0.2">
      <c r="A144" s="110" t="s">
        <v>431</v>
      </c>
      <c r="B144" s="110" t="s">
        <v>432</v>
      </c>
      <c r="C144" s="221" t="s">
        <v>433</v>
      </c>
      <c r="D144" s="197"/>
      <c r="E144" s="67">
        <v>58500</v>
      </c>
      <c r="F144" s="67">
        <v>0</v>
      </c>
      <c r="G144" s="67">
        <v>0</v>
      </c>
      <c r="H144" s="67">
        <v>0</v>
      </c>
      <c r="I144" s="251"/>
    </row>
    <row r="145" spans="1:15" s="52" customFormat="1" x14ac:dyDescent="0.2">
      <c r="A145" s="112" t="s">
        <v>437</v>
      </c>
      <c r="B145" s="112" t="s">
        <v>438</v>
      </c>
      <c r="C145" s="198" t="s">
        <v>439</v>
      </c>
      <c r="D145" s="199"/>
      <c r="E145" s="68">
        <v>79230</v>
      </c>
      <c r="F145" s="68">
        <v>0</v>
      </c>
      <c r="G145" s="68">
        <v>0</v>
      </c>
      <c r="H145" s="68">
        <v>0</v>
      </c>
      <c r="I145" s="251"/>
    </row>
    <row r="146" spans="1:15" s="52" customFormat="1" x14ac:dyDescent="0.2">
      <c r="A146" s="110" t="s">
        <v>480</v>
      </c>
      <c r="B146" s="110" t="s">
        <v>481</v>
      </c>
      <c r="C146" s="221" t="s">
        <v>482</v>
      </c>
      <c r="D146" s="197"/>
      <c r="E146" s="67">
        <v>56000</v>
      </c>
      <c r="F146" s="67">
        <v>0</v>
      </c>
      <c r="G146" s="67">
        <v>0</v>
      </c>
      <c r="H146" s="67">
        <v>0</v>
      </c>
      <c r="I146" s="251"/>
    </row>
    <row r="147" spans="1:15" s="52" customFormat="1" x14ac:dyDescent="0.2">
      <c r="A147" s="112" t="s">
        <v>490</v>
      </c>
      <c r="B147" s="112" t="s">
        <v>491</v>
      </c>
      <c r="C147" s="198" t="s">
        <v>492</v>
      </c>
      <c r="D147" s="199"/>
      <c r="E147" s="68">
        <v>30194</v>
      </c>
      <c r="F147" s="68">
        <v>0</v>
      </c>
      <c r="G147" s="68">
        <v>0</v>
      </c>
      <c r="H147" s="68">
        <v>0</v>
      </c>
      <c r="I147" s="251"/>
    </row>
    <row r="148" spans="1:15" s="52" customFormat="1" x14ac:dyDescent="0.2">
      <c r="A148" s="110" t="s">
        <v>384</v>
      </c>
      <c r="B148" s="110" t="s">
        <v>385</v>
      </c>
      <c r="C148" s="221" t="s">
        <v>386</v>
      </c>
      <c r="D148" s="197"/>
      <c r="E148" s="67">
        <v>500000</v>
      </c>
      <c r="F148" s="67">
        <v>0</v>
      </c>
      <c r="G148" s="67">
        <v>0</v>
      </c>
      <c r="H148" s="67">
        <v>0</v>
      </c>
      <c r="I148" s="251"/>
    </row>
    <row r="149" spans="1:15" s="52" customFormat="1" x14ac:dyDescent="0.2">
      <c r="A149" s="112" t="s">
        <v>424</v>
      </c>
      <c r="B149" s="112" t="s">
        <v>425</v>
      </c>
      <c r="C149" s="198" t="s">
        <v>426</v>
      </c>
      <c r="D149" s="199"/>
      <c r="E149" s="68">
        <v>88500</v>
      </c>
      <c r="F149" s="68">
        <v>0</v>
      </c>
      <c r="G149" s="68">
        <v>0</v>
      </c>
      <c r="H149" s="68">
        <v>0</v>
      </c>
      <c r="I149" s="251"/>
    </row>
    <row r="150" spans="1:15" s="52" customFormat="1" x14ac:dyDescent="0.2">
      <c r="A150" s="110" t="s">
        <v>486</v>
      </c>
      <c r="B150" s="110" t="s">
        <v>487</v>
      </c>
      <c r="C150" s="221" t="s">
        <v>488</v>
      </c>
      <c r="D150" s="197"/>
      <c r="E150" s="67">
        <v>91100</v>
      </c>
      <c r="F150" s="67">
        <v>0</v>
      </c>
      <c r="G150" s="67">
        <v>0</v>
      </c>
      <c r="H150" s="67">
        <v>0</v>
      </c>
      <c r="I150" s="251"/>
    </row>
    <row r="151" spans="1:15" s="52" customFormat="1" x14ac:dyDescent="0.2">
      <c r="A151" s="112" t="s">
        <v>574</v>
      </c>
      <c r="B151" s="112" t="s">
        <v>575</v>
      </c>
      <c r="C151" s="198" t="s">
        <v>576</v>
      </c>
      <c r="D151" s="199"/>
      <c r="E151" s="68"/>
      <c r="F151" s="68">
        <v>0</v>
      </c>
      <c r="G151" s="68">
        <v>0</v>
      </c>
      <c r="H151" s="68">
        <v>0</v>
      </c>
      <c r="I151" s="251"/>
    </row>
    <row r="152" spans="1:15" x14ac:dyDescent="0.2">
      <c r="A152" s="110" t="s">
        <v>577</v>
      </c>
      <c r="B152" s="110" t="s">
        <v>578</v>
      </c>
      <c r="C152" s="221" t="s">
        <v>579</v>
      </c>
      <c r="D152" s="197"/>
      <c r="E152" s="67"/>
      <c r="F152" s="67">
        <v>0</v>
      </c>
      <c r="G152" s="67">
        <v>0</v>
      </c>
      <c r="H152" s="67">
        <v>0</v>
      </c>
      <c r="I152" s="266"/>
      <c r="J152" s="28"/>
      <c r="K152" s="27"/>
      <c r="L152" s="22"/>
      <c r="M152" s="23"/>
      <c r="N152" s="23"/>
      <c r="O152" s="23"/>
    </row>
    <row r="153" spans="1:15" s="52" customFormat="1" x14ac:dyDescent="0.2">
      <c r="A153" s="112" t="s">
        <v>580</v>
      </c>
      <c r="B153" s="112" t="s">
        <v>581</v>
      </c>
      <c r="C153" s="198" t="s">
        <v>582</v>
      </c>
      <c r="D153" s="199"/>
      <c r="E153" s="68"/>
      <c r="F153" s="68">
        <v>0</v>
      </c>
      <c r="G153" s="68">
        <v>0</v>
      </c>
      <c r="H153" s="68">
        <v>0</v>
      </c>
      <c r="I153" s="266"/>
      <c r="J153" s="28"/>
      <c r="K153" s="27"/>
      <c r="M153" s="23"/>
      <c r="N153" s="23"/>
      <c r="O153" s="23"/>
    </row>
    <row r="154" spans="1:15" s="52" customFormat="1" x14ac:dyDescent="0.2">
      <c r="A154" s="110" t="s">
        <v>583</v>
      </c>
      <c r="B154" s="110" t="s">
        <v>584</v>
      </c>
      <c r="C154" s="221" t="s">
        <v>585</v>
      </c>
      <c r="D154" s="197"/>
      <c r="E154" s="67"/>
      <c r="F154" s="67">
        <v>0</v>
      </c>
      <c r="G154" s="67">
        <v>0</v>
      </c>
      <c r="H154" s="67">
        <v>0</v>
      </c>
      <c r="I154" s="266"/>
      <c r="J154" s="28"/>
      <c r="K154" s="27"/>
      <c r="M154" s="23"/>
      <c r="N154" s="23"/>
      <c r="O154" s="23"/>
    </row>
    <row r="155" spans="1:15" s="52" customFormat="1" x14ac:dyDescent="0.2">
      <c r="A155" s="112" t="s">
        <v>586</v>
      </c>
      <c r="B155" s="112" t="s">
        <v>587</v>
      </c>
      <c r="C155" s="198" t="s">
        <v>588</v>
      </c>
      <c r="D155" s="199"/>
      <c r="E155" s="68"/>
      <c r="F155" s="68">
        <v>0</v>
      </c>
      <c r="G155" s="68">
        <v>0</v>
      </c>
      <c r="H155" s="68">
        <v>0</v>
      </c>
      <c r="I155" s="266"/>
      <c r="J155" s="28"/>
      <c r="K155" s="27"/>
      <c r="M155" s="23"/>
      <c r="N155" s="23"/>
      <c r="O155" s="23"/>
    </row>
    <row r="156" spans="1:15" s="52" customFormat="1" x14ac:dyDescent="0.2">
      <c r="A156" s="110" t="s">
        <v>589</v>
      </c>
      <c r="B156" s="110" t="s">
        <v>590</v>
      </c>
      <c r="C156" s="221" t="s">
        <v>591</v>
      </c>
      <c r="D156" s="197"/>
      <c r="E156" s="67"/>
      <c r="F156" s="67">
        <v>0</v>
      </c>
      <c r="G156" s="67">
        <v>0</v>
      </c>
      <c r="H156" s="67">
        <v>0</v>
      </c>
      <c r="I156" s="266"/>
      <c r="J156" s="28"/>
      <c r="K156" s="27"/>
      <c r="M156" s="23"/>
      <c r="N156" s="23"/>
      <c r="O156" s="23"/>
    </row>
    <row r="157" spans="1:15" s="52" customFormat="1" x14ac:dyDescent="0.2">
      <c r="A157" s="112" t="s">
        <v>434</v>
      </c>
      <c r="B157" s="112" t="s">
        <v>435</v>
      </c>
      <c r="C157" s="198" t="s">
        <v>436</v>
      </c>
      <c r="D157" s="199"/>
      <c r="E157" s="68"/>
      <c r="F157" s="68">
        <v>0</v>
      </c>
      <c r="G157" s="68">
        <v>0</v>
      </c>
      <c r="H157" s="68">
        <v>0</v>
      </c>
      <c r="I157" s="266"/>
      <c r="J157" s="28"/>
      <c r="K157" s="27"/>
      <c r="M157" s="23"/>
      <c r="N157" s="23"/>
      <c r="O157" s="23"/>
    </row>
    <row r="158" spans="1:15" s="52" customFormat="1" x14ac:dyDescent="0.2">
      <c r="A158" s="110" t="s">
        <v>440</v>
      </c>
      <c r="B158" s="110" t="s">
        <v>441</v>
      </c>
      <c r="C158" s="221" t="s">
        <v>442</v>
      </c>
      <c r="D158" s="197"/>
      <c r="E158" s="67"/>
      <c r="F158" s="67">
        <v>0</v>
      </c>
      <c r="G158" s="67">
        <v>0</v>
      </c>
      <c r="H158" s="67">
        <v>0</v>
      </c>
      <c r="I158" s="266"/>
      <c r="J158" s="28"/>
      <c r="K158" s="27"/>
      <c r="M158" s="23"/>
      <c r="N158" s="23"/>
      <c r="O158" s="23"/>
    </row>
    <row r="159" spans="1:15" s="52" customFormat="1" x14ac:dyDescent="0.2">
      <c r="A159" s="112" t="s">
        <v>483</v>
      </c>
      <c r="B159" s="112" t="s">
        <v>484</v>
      </c>
      <c r="C159" s="198" t="s">
        <v>485</v>
      </c>
      <c r="D159" s="199"/>
      <c r="E159" s="68">
        <v>9000</v>
      </c>
      <c r="F159" s="68">
        <v>0</v>
      </c>
      <c r="G159" s="68">
        <v>0</v>
      </c>
      <c r="H159" s="68">
        <v>0</v>
      </c>
      <c r="I159" s="266"/>
      <c r="J159" s="28"/>
      <c r="K159" s="27"/>
      <c r="M159" s="23"/>
      <c r="N159" s="23"/>
      <c r="O159" s="23"/>
    </row>
    <row r="160" spans="1:15" s="52" customFormat="1" x14ac:dyDescent="0.2">
      <c r="A160" s="110" t="s">
        <v>493</v>
      </c>
      <c r="B160" s="110" t="s">
        <v>494</v>
      </c>
      <c r="C160" s="221" t="s">
        <v>495</v>
      </c>
      <c r="D160" s="197"/>
      <c r="E160" s="67">
        <v>22800</v>
      </c>
      <c r="F160" s="67">
        <v>0</v>
      </c>
      <c r="G160" s="67">
        <v>0</v>
      </c>
      <c r="H160" s="67">
        <v>0</v>
      </c>
      <c r="I160" s="266"/>
      <c r="J160" s="28"/>
      <c r="K160" s="27"/>
      <c r="M160" s="23"/>
      <c r="N160" s="23"/>
      <c r="O160" s="23"/>
    </row>
    <row r="161" spans="1:16" s="52" customFormat="1" x14ac:dyDescent="0.2">
      <c r="A161" s="112" t="s">
        <v>592</v>
      </c>
      <c r="B161" s="112" t="s">
        <v>593</v>
      </c>
      <c r="C161" s="198" t="s">
        <v>594</v>
      </c>
      <c r="D161" s="199"/>
      <c r="E161" s="68"/>
      <c r="F161" s="68">
        <v>0</v>
      </c>
      <c r="G161" s="68">
        <v>0</v>
      </c>
      <c r="H161" s="68">
        <v>0</v>
      </c>
      <c r="I161" s="266"/>
      <c r="J161" s="28"/>
      <c r="K161" s="27"/>
      <c r="M161" s="23"/>
      <c r="N161" s="23"/>
      <c r="O161" s="23"/>
    </row>
    <row r="162" spans="1:16" x14ac:dyDescent="0.2">
      <c r="A162" s="110" t="s">
        <v>595</v>
      </c>
      <c r="B162" s="110" t="s">
        <v>596</v>
      </c>
      <c r="C162" s="221" t="s">
        <v>597</v>
      </c>
      <c r="D162" s="197"/>
      <c r="E162" s="67"/>
      <c r="F162" s="67">
        <v>0</v>
      </c>
      <c r="G162" s="67">
        <v>0</v>
      </c>
      <c r="H162" s="67">
        <v>0</v>
      </c>
      <c r="I162" s="267"/>
      <c r="J162" s="23"/>
      <c r="K162" s="23"/>
      <c r="L162" s="23"/>
      <c r="M162" s="23"/>
      <c r="N162" s="23"/>
      <c r="O162" s="23"/>
    </row>
    <row r="163" spans="1:16" ht="25.5" x14ac:dyDescent="0.2">
      <c r="A163" s="121" t="s">
        <v>108</v>
      </c>
      <c r="B163" s="122"/>
      <c r="C163" s="122"/>
      <c r="D163" s="174"/>
      <c r="E163" s="123"/>
      <c r="F163" s="125">
        <f>SUM(F132:F162)</f>
        <v>0</v>
      </c>
      <c r="G163" s="125">
        <f>SUM(G132:G162)</f>
        <v>0</v>
      </c>
      <c r="H163" s="125">
        <f>SUM(H132:H162)</f>
        <v>0</v>
      </c>
      <c r="I163" s="267"/>
      <c r="J163" s="23"/>
      <c r="K163" s="23"/>
      <c r="L163" s="23"/>
      <c r="M163" s="23"/>
      <c r="N163" s="23"/>
      <c r="O163" s="23"/>
    </row>
    <row r="164" spans="1:16" x14ac:dyDescent="0.2">
      <c r="A164" s="24"/>
      <c r="B164" s="24"/>
      <c r="C164" s="24"/>
      <c r="D164" s="179"/>
      <c r="E164" s="24"/>
      <c r="F164" s="24"/>
      <c r="G164" s="53"/>
      <c r="H164" s="53"/>
      <c r="I164" s="268"/>
      <c r="J164" s="23"/>
      <c r="K164" s="23"/>
      <c r="L164" s="23"/>
      <c r="M164" s="23"/>
      <c r="N164" s="23"/>
      <c r="O164" s="23"/>
      <c r="P164" s="23"/>
    </row>
    <row r="165" spans="1:16" ht="25.5" x14ac:dyDescent="0.2">
      <c r="A165" s="97" t="s">
        <v>377</v>
      </c>
      <c r="B165" s="97"/>
      <c r="C165" s="97"/>
      <c r="D165" s="170"/>
      <c r="E165" s="98"/>
      <c r="F165" s="98"/>
      <c r="G165" s="105"/>
      <c r="H165" s="105"/>
      <c r="I165" s="268"/>
      <c r="J165" s="23"/>
      <c r="K165" s="23"/>
      <c r="L165" s="23"/>
      <c r="M165" s="23"/>
      <c r="N165" s="23"/>
      <c r="O165" s="23"/>
      <c r="P165" s="23"/>
    </row>
    <row r="166" spans="1:16" ht="78.75" customHeight="1" x14ac:dyDescent="0.2">
      <c r="A166" s="121" t="s">
        <v>66</v>
      </c>
      <c r="B166" s="124" t="s">
        <v>107</v>
      </c>
      <c r="C166" s="124" t="s">
        <v>55</v>
      </c>
      <c r="D166" s="171" t="s">
        <v>523</v>
      </c>
      <c r="E166" s="120" t="s">
        <v>524</v>
      </c>
      <c r="F166" s="120" t="s">
        <v>68</v>
      </c>
      <c r="G166" s="120" t="s">
        <v>69</v>
      </c>
      <c r="H166" s="120" t="s">
        <v>70</v>
      </c>
      <c r="I166" s="268"/>
      <c r="J166" s="23"/>
      <c r="K166" s="23"/>
      <c r="L166" s="23"/>
      <c r="M166" s="23"/>
      <c r="N166" s="23"/>
      <c r="O166" s="23"/>
      <c r="P166" s="23"/>
    </row>
    <row r="167" spans="1:16" x14ac:dyDescent="0.2">
      <c r="A167" s="110" t="s">
        <v>407</v>
      </c>
      <c r="B167" s="110" t="s">
        <v>413</v>
      </c>
      <c r="C167" s="110" t="s">
        <v>414</v>
      </c>
      <c r="D167" s="197"/>
      <c r="E167" s="67"/>
      <c r="F167" s="67">
        <v>1109156</v>
      </c>
      <c r="G167" s="67">
        <v>1115</v>
      </c>
      <c r="H167" s="67">
        <v>6</v>
      </c>
      <c r="I167" s="268"/>
      <c r="J167" s="23"/>
      <c r="K167" s="23"/>
      <c r="L167" s="23"/>
      <c r="M167" s="23"/>
      <c r="N167" s="23"/>
      <c r="O167" s="23"/>
      <c r="P167" s="23"/>
    </row>
    <row r="168" spans="1:16" s="52" customFormat="1" x14ac:dyDescent="0.2">
      <c r="A168" s="112" t="s">
        <v>443</v>
      </c>
      <c r="B168" s="112" t="s">
        <v>444</v>
      </c>
      <c r="C168" s="198" t="s">
        <v>445</v>
      </c>
      <c r="D168" s="199"/>
      <c r="E168" s="68">
        <v>20000</v>
      </c>
      <c r="F168" s="68">
        <v>988000</v>
      </c>
      <c r="G168" s="68">
        <v>1000</v>
      </c>
      <c r="H168" s="68">
        <v>1</v>
      </c>
      <c r="I168" s="268"/>
      <c r="J168" s="23"/>
      <c r="K168" s="23"/>
      <c r="L168" s="23"/>
      <c r="M168" s="23"/>
      <c r="N168" s="23"/>
      <c r="O168" s="23"/>
      <c r="P168" s="23"/>
    </row>
    <row r="169" spans="1:16" s="52" customFormat="1" x14ac:dyDescent="0.2">
      <c r="A169" s="110" t="s">
        <v>415</v>
      </c>
      <c r="B169" s="110" t="s">
        <v>416</v>
      </c>
      <c r="C169" s="110" t="s">
        <v>417</v>
      </c>
      <c r="D169" s="197"/>
      <c r="E169" s="67"/>
      <c r="F169" s="67">
        <v>920974.5</v>
      </c>
      <c r="G169" s="67">
        <v>927</v>
      </c>
      <c r="H169" s="67">
        <v>3</v>
      </c>
      <c r="I169" s="268"/>
      <c r="J169" s="23"/>
      <c r="K169" s="23"/>
      <c r="L169" s="23"/>
      <c r="M169" s="23"/>
      <c r="N169" s="23"/>
      <c r="O169" s="23"/>
      <c r="P169" s="23"/>
    </row>
    <row r="170" spans="1:16" s="52" customFormat="1" x14ac:dyDescent="0.2">
      <c r="A170" s="112" t="s">
        <v>135</v>
      </c>
      <c r="B170" s="112" t="s">
        <v>369</v>
      </c>
      <c r="C170" s="198" t="s">
        <v>598</v>
      </c>
      <c r="D170" s="199"/>
      <c r="E170" s="68"/>
      <c r="F170" s="68">
        <v>329340</v>
      </c>
      <c r="G170" s="68">
        <v>330</v>
      </c>
      <c r="H170" s="68">
        <v>1</v>
      </c>
      <c r="I170" s="268"/>
      <c r="J170" s="23"/>
      <c r="K170" s="23"/>
      <c r="L170" s="23"/>
      <c r="M170" s="23"/>
      <c r="N170" s="23"/>
      <c r="O170" s="23"/>
      <c r="P170" s="23"/>
    </row>
    <row r="171" spans="1:16" s="52" customFormat="1" x14ac:dyDescent="0.2">
      <c r="A171" s="110" t="s">
        <v>391</v>
      </c>
      <c r="B171" s="110" t="s">
        <v>392</v>
      </c>
      <c r="C171" s="110" t="s">
        <v>393</v>
      </c>
      <c r="D171" s="197"/>
      <c r="E171" s="67"/>
      <c r="F171" s="67">
        <v>157106.1</v>
      </c>
      <c r="G171" s="67">
        <v>159</v>
      </c>
      <c r="H171" s="67">
        <v>2</v>
      </c>
      <c r="I171" s="268"/>
      <c r="J171" s="23"/>
      <c r="K171" s="23"/>
      <c r="L171" s="23"/>
      <c r="M171" s="23"/>
      <c r="N171" s="23"/>
      <c r="O171" s="23"/>
      <c r="P171" s="23"/>
    </row>
    <row r="172" spans="1:16" s="52" customFormat="1" x14ac:dyDescent="0.2">
      <c r="A172" s="112" t="s">
        <v>446</v>
      </c>
      <c r="B172" s="112" t="s">
        <v>447</v>
      </c>
      <c r="C172" s="198" t="s">
        <v>448</v>
      </c>
      <c r="D172" s="199">
        <v>99.5</v>
      </c>
      <c r="E172" s="68">
        <v>4597</v>
      </c>
      <c r="F172" s="68">
        <v>7960</v>
      </c>
      <c r="G172" s="68">
        <v>8</v>
      </c>
      <c r="H172" s="68">
        <v>1</v>
      </c>
      <c r="I172" s="268"/>
      <c r="J172" s="23"/>
      <c r="K172" s="23"/>
      <c r="L172" s="23"/>
      <c r="M172" s="23"/>
      <c r="N172" s="23"/>
      <c r="O172" s="23"/>
      <c r="P172" s="23"/>
    </row>
    <row r="173" spans="1:16" s="52" customFormat="1" x14ac:dyDescent="0.2">
      <c r="A173" s="110" t="s">
        <v>599</v>
      </c>
      <c r="B173" s="110" t="s">
        <v>600</v>
      </c>
      <c r="C173" s="110" t="s">
        <v>601</v>
      </c>
      <c r="D173" s="197"/>
      <c r="E173" s="67">
        <v>20000</v>
      </c>
      <c r="F173" s="67">
        <v>0</v>
      </c>
      <c r="G173" s="67">
        <v>0</v>
      </c>
      <c r="H173" s="67">
        <v>0</v>
      </c>
      <c r="I173" s="268"/>
      <c r="J173" s="23"/>
      <c r="K173" s="23"/>
      <c r="L173" s="23"/>
      <c r="M173" s="23"/>
      <c r="N173" s="23"/>
      <c r="O173" s="23"/>
      <c r="P173" s="23"/>
    </row>
    <row r="174" spans="1:16" s="52" customFormat="1" x14ac:dyDescent="0.2">
      <c r="A174" s="112" t="s">
        <v>602</v>
      </c>
      <c r="B174" s="112" t="s">
        <v>603</v>
      </c>
      <c r="C174" s="198" t="s">
        <v>604</v>
      </c>
      <c r="D174" s="199"/>
      <c r="E174" s="68">
        <v>17662</v>
      </c>
      <c r="F174" s="68">
        <v>0</v>
      </c>
      <c r="G174" s="68">
        <v>0</v>
      </c>
      <c r="H174" s="68">
        <v>0</v>
      </c>
      <c r="I174" s="268"/>
      <c r="J174" s="23"/>
      <c r="K174" s="23"/>
      <c r="L174" s="23"/>
      <c r="M174" s="23"/>
      <c r="N174" s="23"/>
      <c r="O174" s="23"/>
      <c r="P174" s="23"/>
    </row>
    <row r="175" spans="1:16" ht="25.5" x14ac:dyDescent="0.2">
      <c r="A175" s="121" t="s">
        <v>108</v>
      </c>
      <c r="B175" s="122"/>
      <c r="C175" s="122"/>
      <c r="D175" s="174"/>
      <c r="E175" s="123"/>
      <c r="F175" s="125">
        <f>SUM(F167:F174)</f>
        <v>3512536.6</v>
      </c>
      <c r="G175" s="125">
        <f>SUM(G167:G174)</f>
        <v>3539</v>
      </c>
      <c r="H175" s="125">
        <f>SUM(H167:H174)</f>
        <v>14</v>
      </c>
      <c r="I175" s="268"/>
      <c r="J175" s="22"/>
      <c r="K175" s="22"/>
      <c r="L175" s="23"/>
      <c r="M175" s="23"/>
      <c r="N175" s="23"/>
      <c r="O175" s="23"/>
      <c r="P175" s="23"/>
    </row>
    <row r="176" spans="1:16" x14ac:dyDescent="0.2">
      <c r="A176" s="25"/>
      <c r="B176" s="25"/>
      <c r="C176" s="25"/>
      <c r="D176" s="180"/>
      <c r="E176" s="25"/>
      <c r="F176" s="25"/>
      <c r="G176" s="25"/>
      <c r="H176" s="25"/>
      <c r="I176" s="268"/>
      <c r="J176" s="22"/>
      <c r="K176" s="22"/>
      <c r="L176" s="23"/>
      <c r="M176" s="23"/>
      <c r="N176" s="23"/>
      <c r="O176" s="23"/>
      <c r="P176" s="23"/>
    </row>
    <row r="177" spans="1:16" x14ac:dyDescent="0.2">
      <c r="A177" s="25"/>
      <c r="B177" s="25"/>
      <c r="C177" s="25"/>
      <c r="D177" s="180"/>
      <c r="E177" s="25"/>
      <c r="F177" s="25"/>
      <c r="G177" s="25"/>
      <c r="H177" s="25"/>
      <c r="I177" s="268"/>
      <c r="J177" s="22"/>
      <c r="K177" s="22"/>
      <c r="L177" s="23"/>
      <c r="M177" s="23"/>
      <c r="N177" s="23"/>
      <c r="O177" s="23"/>
      <c r="P177" s="23"/>
    </row>
    <row r="178" spans="1:16" x14ac:dyDescent="0.2">
      <c r="A178" s="25"/>
      <c r="B178" s="25"/>
      <c r="C178" s="25"/>
      <c r="D178" s="180"/>
      <c r="E178" s="25"/>
      <c r="F178" s="25">
        <f>F175+F163+G128+G68+G33+G15</f>
        <v>393062612.37</v>
      </c>
      <c r="G178" s="25"/>
      <c r="H178" s="25"/>
      <c r="I178" s="268"/>
      <c r="J178" s="22"/>
      <c r="K178" s="22"/>
      <c r="L178" s="23"/>
      <c r="M178" s="23"/>
      <c r="N178" s="23"/>
      <c r="O178" s="23"/>
      <c r="P178" s="23"/>
    </row>
    <row r="179" spans="1:16" x14ac:dyDescent="0.2">
      <c r="A179" s="25"/>
      <c r="B179" s="25"/>
      <c r="C179" s="25"/>
      <c r="D179" s="180"/>
      <c r="E179" s="25"/>
      <c r="F179" s="25">
        <f>F178-'1. stran,1 page'!E17</f>
        <v>0</v>
      </c>
      <c r="G179" s="25"/>
      <c r="H179" s="25"/>
      <c r="I179" s="268"/>
      <c r="J179" s="22"/>
      <c r="K179" s="22"/>
      <c r="L179" s="22"/>
      <c r="M179" s="22"/>
      <c r="N179" s="22"/>
      <c r="O179" s="22"/>
      <c r="P179" s="22"/>
    </row>
    <row r="180" spans="1:16" x14ac:dyDescent="0.2">
      <c r="A180" s="25"/>
      <c r="B180" s="25"/>
      <c r="C180" s="25"/>
      <c r="D180" s="180"/>
      <c r="E180" s="25"/>
      <c r="F180" s="25"/>
      <c r="G180" s="25"/>
      <c r="H180" s="25"/>
      <c r="I180" s="268"/>
      <c r="J180" s="22"/>
      <c r="K180" s="22"/>
      <c r="L180" s="22"/>
      <c r="M180" s="22"/>
      <c r="N180" s="22"/>
      <c r="O180" s="22"/>
      <c r="P180" s="22"/>
    </row>
    <row r="181" spans="1:16" x14ac:dyDescent="0.2">
      <c r="A181" s="25"/>
      <c r="B181" s="25"/>
      <c r="C181" s="25"/>
      <c r="D181" s="180"/>
      <c r="E181" s="25"/>
      <c r="F181" s="25"/>
      <c r="G181" s="25"/>
      <c r="H181" s="25"/>
      <c r="I181" s="268"/>
      <c r="J181" s="22"/>
      <c r="K181" s="22"/>
      <c r="L181" s="22"/>
      <c r="M181" s="22"/>
      <c r="N181" s="22"/>
      <c r="O181" s="22"/>
      <c r="P181" s="22"/>
    </row>
    <row r="182" spans="1:16" x14ac:dyDescent="0.2">
      <c r="A182" s="25"/>
      <c r="B182" s="25"/>
      <c r="C182" s="25"/>
      <c r="D182" s="180"/>
      <c r="E182" s="25"/>
      <c r="F182" s="25"/>
      <c r="G182" s="25"/>
      <c r="H182" s="25"/>
      <c r="I182" s="268"/>
      <c r="J182" s="22"/>
      <c r="K182" s="22"/>
      <c r="L182" s="22"/>
      <c r="M182" s="22"/>
      <c r="N182" s="22"/>
      <c r="O182" s="22"/>
      <c r="P182" s="22"/>
    </row>
    <row r="183" spans="1:16" x14ac:dyDescent="0.2">
      <c r="A183" s="25"/>
      <c r="B183" s="25"/>
      <c r="C183" s="25"/>
      <c r="D183" s="180"/>
      <c r="E183" s="25"/>
      <c r="F183" s="25"/>
      <c r="G183" s="25"/>
      <c r="H183" s="25"/>
      <c r="I183" s="268"/>
      <c r="J183" s="22"/>
      <c r="K183" s="28"/>
      <c r="L183" s="22"/>
      <c r="M183" s="22"/>
      <c r="N183" s="22"/>
      <c r="O183" s="22"/>
      <c r="P183" s="22"/>
    </row>
    <row r="184" spans="1:16" x14ac:dyDescent="0.2">
      <c r="A184" s="25"/>
      <c r="B184" s="25"/>
      <c r="C184" s="25"/>
      <c r="D184" s="180"/>
      <c r="E184" s="25"/>
      <c r="F184" s="25"/>
      <c r="G184" s="25"/>
      <c r="H184" s="25"/>
      <c r="I184" s="268"/>
      <c r="J184" s="22"/>
      <c r="K184" s="28"/>
      <c r="L184" s="27"/>
      <c r="M184" s="27"/>
      <c r="N184" s="27"/>
      <c r="O184" s="22"/>
      <c r="P184" s="22"/>
    </row>
    <row r="185" spans="1:16" x14ac:dyDescent="0.2">
      <c r="A185" s="25"/>
      <c r="B185" s="25"/>
      <c r="C185" s="25"/>
      <c r="D185" s="180"/>
      <c r="E185" s="25"/>
      <c r="F185" s="25"/>
      <c r="G185" s="25"/>
      <c r="H185" s="25"/>
      <c r="I185" s="268"/>
      <c r="J185" s="22"/>
      <c r="K185" s="28"/>
      <c r="L185" s="27"/>
      <c r="M185" s="27"/>
      <c r="N185" s="27"/>
      <c r="O185" s="28"/>
      <c r="P185" s="23"/>
    </row>
    <row r="186" spans="1:16" x14ac:dyDescent="0.2">
      <c r="A186" s="25"/>
      <c r="B186" s="25"/>
      <c r="C186" s="25"/>
      <c r="D186" s="180"/>
      <c r="E186" s="25"/>
      <c r="F186" s="25"/>
      <c r="G186" s="25"/>
      <c r="H186" s="25"/>
      <c r="I186" s="268"/>
      <c r="J186" s="22"/>
      <c r="K186" s="28"/>
      <c r="L186" s="27"/>
      <c r="M186" s="27"/>
      <c r="N186" s="27"/>
      <c r="O186" s="28"/>
      <c r="P186" s="23"/>
    </row>
    <row r="187" spans="1:16" x14ac:dyDescent="0.2">
      <c r="A187" s="25"/>
      <c r="B187" s="25"/>
      <c r="C187" s="25"/>
      <c r="D187" s="180"/>
      <c r="E187" s="25"/>
      <c r="F187" s="25"/>
      <c r="G187" s="25"/>
      <c r="H187" s="25"/>
      <c r="I187" s="268"/>
      <c r="J187" s="22"/>
      <c r="K187" s="28"/>
      <c r="L187" s="27"/>
      <c r="M187" s="27"/>
      <c r="N187" s="27"/>
      <c r="O187" s="28"/>
      <c r="P187" s="23"/>
    </row>
    <row r="188" spans="1:16" x14ac:dyDescent="0.2">
      <c r="A188" s="22"/>
      <c r="B188" s="22"/>
      <c r="C188" s="22"/>
      <c r="J188" s="22"/>
      <c r="K188" s="28"/>
      <c r="L188" s="27"/>
      <c r="M188" s="27"/>
      <c r="N188" s="27"/>
      <c r="O188" s="28"/>
      <c r="P188" s="23"/>
    </row>
    <row r="189" spans="1:16" x14ac:dyDescent="0.2">
      <c r="A189" s="22"/>
      <c r="B189" s="22"/>
      <c r="C189" s="22"/>
      <c r="J189" s="22"/>
      <c r="K189" s="28"/>
      <c r="L189" s="27"/>
      <c r="M189" s="27"/>
      <c r="N189" s="27"/>
      <c r="O189" s="28"/>
      <c r="P189" s="23"/>
    </row>
    <row r="190" spans="1:16" x14ac:dyDescent="0.2">
      <c r="A190" s="22"/>
      <c r="B190" s="22"/>
      <c r="C190" s="22"/>
      <c r="J190" s="22"/>
      <c r="K190" s="28"/>
      <c r="L190" s="27"/>
      <c r="M190" s="27"/>
      <c r="N190" s="27"/>
      <c r="O190" s="28"/>
      <c r="P190" s="23"/>
    </row>
    <row r="191" spans="1:16" x14ac:dyDescent="0.2">
      <c r="A191" s="22"/>
      <c r="B191" s="22"/>
      <c r="C191" s="22"/>
      <c r="J191" s="22"/>
      <c r="K191" s="28"/>
      <c r="L191" s="27"/>
      <c r="M191" s="27"/>
      <c r="N191" s="27"/>
      <c r="O191" s="28"/>
      <c r="P191" s="23"/>
    </row>
    <row r="192" spans="1:16" x14ac:dyDescent="0.2">
      <c r="A192" s="22"/>
      <c r="B192" s="22"/>
      <c r="C192" s="22"/>
      <c r="J192" s="22"/>
      <c r="K192" s="28"/>
      <c r="L192" s="27"/>
      <c r="M192" s="27"/>
      <c r="N192" s="27"/>
      <c r="O192" s="28"/>
      <c r="P192" s="23"/>
    </row>
    <row r="193" spans="1:16" x14ac:dyDescent="0.2">
      <c r="A193" s="22"/>
      <c r="B193" s="22"/>
      <c r="C193" s="22"/>
      <c r="J193" s="26"/>
      <c r="K193" s="28"/>
      <c r="L193" s="27"/>
      <c r="M193" s="27"/>
      <c r="N193" s="27"/>
      <c r="O193" s="28"/>
      <c r="P193" s="23"/>
    </row>
    <row r="194" spans="1:16" x14ac:dyDescent="0.2">
      <c r="A194" s="22"/>
      <c r="B194" s="22"/>
      <c r="C194" s="22"/>
      <c r="J194" s="26"/>
      <c r="K194" s="28"/>
      <c r="L194" s="27"/>
      <c r="M194" s="27"/>
      <c r="N194" s="27"/>
      <c r="O194" s="28"/>
      <c r="P194" s="23"/>
    </row>
    <row r="195" spans="1:16" x14ac:dyDescent="0.2">
      <c r="A195" s="22"/>
      <c r="B195" s="22"/>
      <c r="C195" s="22"/>
      <c r="J195" s="26"/>
      <c r="K195" s="28"/>
      <c r="L195" s="27"/>
      <c r="M195" s="27"/>
      <c r="N195" s="27"/>
      <c r="O195" s="28"/>
      <c r="P195" s="23"/>
    </row>
    <row r="196" spans="1:16" x14ac:dyDescent="0.2">
      <c r="A196" s="22"/>
      <c r="B196" s="22"/>
      <c r="C196" s="22"/>
      <c r="J196" s="26"/>
      <c r="K196" s="28"/>
      <c r="L196" s="27"/>
      <c r="M196" s="27"/>
      <c r="N196" s="27"/>
      <c r="O196" s="28"/>
      <c r="P196" s="23"/>
    </row>
    <row r="197" spans="1:16" x14ac:dyDescent="0.2">
      <c r="A197" s="22"/>
      <c r="B197" s="22"/>
      <c r="C197" s="22"/>
      <c r="J197" s="26"/>
      <c r="K197" s="28"/>
      <c r="L197" s="27"/>
      <c r="M197" s="27"/>
      <c r="N197" s="27"/>
      <c r="O197" s="28"/>
      <c r="P197" s="23"/>
    </row>
    <row r="198" spans="1:16" x14ac:dyDescent="0.2">
      <c r="J198" s="26"/>
      <c r="K198" s="28"/>
      <c r="L198" s="27"/>
      <c r="M198" s="27"/>
      <c r="N198" s="27"/>
      <c r="O198" s="28"/>
      <c r="P198" s="23"/>
    </row>
    <row r="199" spans="1:16" x14ac:dyDescent="0.2">
      <c r="J199" s="26"/>
      <c r="K199" s="28"/>
      <c r="L199" s="27"/>
      <c r="M199" s="27"/>
      <c r="N199" s="27"/>
      <c r="O199" s="28"/>
      <c r="P199" s="23"/>
    </row>
    <row r="200" spans="1:16" x14ac:dyDescent="0.2">
      <c r="J200" s="26"/>
      <c r="K200" s="28"/>
      <c r="L200" s="27"/>
      <c r="M200" s="27"/>
      <c r="N200" s="27"/>
      <c r="O200" s="28"/>
      <c r="P200" s="23"/>
    </row>
    <row r="201" spans="1:16" x14ac:dyDescent="0.2">
      <c r="J201" s="26"/>
      <c r="K201" s="28"/>
      <c r="L201" s="27"/>
      <c r="M201" s="27"/>
      <c r="N201" s="27"/>
      <c r="O201" s="28"/>
      <c r="P201" s="23"/>
    </row>
    <row r="202" spans="1:16" x14ac:dyDescent="0.2">
      <c r="J202" s="26"/>
      <c r="K202" s="28"/>
      <c r="L202" s="27"/>
      <c r="M202" s="27"/>
      <c r="N202" s="27"/>
      <c r="O202" s="28"/>
      <c r="P202" s="23"/>
    </row>
    <row r="203" spans="1:16" x14ac:dyDescent="0.2">
      <c r="I203" s="268"/>
      <c r="J203" s="26"/>
      <c r="K203" s="28"/>
      <c r="L203" s="27"/>
      <c r="M203" s="27"/>
      <c r="N203" s="27"/>
      <c r="O203" s="28"/>
      <c r="P203" s="23"/>
    </row>
    <row r="204" spans="1:16" x14ac:dyDescent="0.2">
      <c r="I204" s="268"/>
      <c r="J204" s="26"/>
      <c r="K204" s="28"/>
      <c r="L204" s="27"/>
      <c r="M204" s="27"/>
      <c r="N204" s="27"/>
      <c r="O204" s="28"/>
      <c r="P204" s="23"/>
    </row>
    <row r="205" spans="1:16" x14ac:dyDescent="0.2">
      <c r="I205" s="268"/>
      <c r="J205" s="26"/>
      <c r="K205" s="28"/>
      <c r="L205" s="27"/>
      <c r="M205" s="27"/>
      <c r="N205" s="27"/>
      <c r="O205" s="28"/>
      <c r="P205" s="23"/>
    </row>
    <row r="206" spans="1:16" x14ac:dyDescent="0.2">
      <c r="I206" s="268"/>
      <c r="J206" s="26"/>
      <c r="K206" s="28"/>
      <c r="L206" s="27"/>
      <c r="M206" s="27"/>
      <c r="N206" s="27"/>
      <c r="O206" s="28"/>
      <c r="P206" s="23"/>
    </row>
    <row r="207" spans="1:16" x14ac:dyDescent="0.2">
      <c r="I207" s="268"/>
      <c r="J207" s="26"/>
      <c r="K207" s="28"/>
      <c r="L207" s="27"/>
      <c r="M207" s="27"/>
      <c r="N207" s="27"/>
      <c r="O207" s="28"/>
      <c r="P207" s="23"/>
    </row>
    <row r="208" spans="1:16" x14ac:dyDescent="0.2">
      <c r="I208" s="268"/>
      <c r="J208" s="26"/>
      <c r="K208" s="28"/>
      <c r="L208" s="27"/>
      <c r="M208" s="27"/>
      <c r="N208" s="27"/>
      <c r="O208" s="28"/>
      <c r="P208" s="23"/>
    </row>
    <row r="209" spans="9:16" x14ac:dyDescent="0.2">
      <c r="I209" s="268"/>
      <c r="J209" s="26"/>
      <c r="K209" s="28"/>
      <c r="L209" s="27"/>
      <c r="M209" s="27"/>
      <c r="N209" s="27"/>
      <c r="O209" s="28"/>
      <c r="P209" s="23"/>
    </row>
    <row r="210" spans="9:16" x14ac:dyDescent="0.2">
      <c r="I210" s="268"/>
      <c r="J210" s="26"/>
      <c r="K210" s="28"/>
      <c r="L210" s="27"/>
      <c r="M210" s="27"/>
      <c r="N210" s="27"/>
      <c r="O210" s="28"/>
      <c r="P210" s="23"/>
    </row>
    <row r="211" spans="9:16" x14ac:dyDescent="0.2">
      <c r="I211" s="268"/>
      <c r="J211" s="26"/>
      <c r="K211" s="28"/>
      <c r="L211" s="27"/>
      <c r="M211" s="27"/>
      <c r="N211" s="27"/>
      <c r="O211" s="28"/>
      <c r="P211" s="23"/>
    </row>
    <row r="212" spans="9:16" x14ac:dyDescent="0.2">
      <c r="I212" s="268"/>
      <c r="J212" s="26"/>
      <c r="K212" s="28"/>
      <c r="L212" s="27"/>
      <c r="M212" s="27"/>
      <c r="N212" s="27"/>
      <c r="O212" s="28"/>
      <c r="P212" s="23"/>
    </row>
    <row r="213" spans="9:16" x14ac:dyDescent="0.2">
      <c r="I213" s="268"/>
      <c r="J213" s="26"/>
      <c r="K213" s="28"/>
      <c r="L213" s="27"/>
      <c r="M213" s="27"/>
      <c r="N213" s="27"/>
      <c r="O213" s="28"/>
      <c r="P213" s="23"/>
    </row>
    <row r="214" spans="9:16" x14ac:dyDescent="0.2">
      <c r="I214" s="268"/>
      <c r="J214" s="26"/>
      <c r="K214" s="28"/>
      <c r="L214" s="27"/>
      <c r="M214" s="27"/>
      <c r="N214" s="27"/>
      <c r="O214" s="28"/>
      <c r="P214" s="23"/>
    </row>
    <row r="215" spans="9:16" x14ac:dyDescent="0.2">
      <c r="I215" s="268"/>
      <c r="J215" s="26"/>
      <c r="K215" s="28"/>
      <c r="L215" s="27"/>
      <c r="M215" s="27"/>
      <c r="N215" s="27"/>
      <c r="O215" s="28"/>
      <c r="P215" s="23"/>
    </row>
    <row r="216" spans="9:16" x14ac:dyDescent="0.2">
      <c r="I216" s="268"/>
      <c r="J216" s="26"/>
      <c r="K216" s="28"/>
      <c r="L216" s="27"/>
      <c r="M216" s="27"/>
      <c r="N216" s="27"/>
      <c r="O216" s="28"/>
      <c r="P216" s="23"/>
    </row>
    <row r="217" spans="9:16" x14ac:dyDescent="0.2">
      <c r="I217" s="268"/>
      <c r="J217" s="26"/>
      <c r="K217" s="28"/>
      <c r="L217" s="27"/>
      <c r="M217" s="27"/>
      <c r="N217" s="27"/>
      <c r="O217" s="28"/>
      <c r="P217" s="23"/>
    </row>
    <row r="218" spans="9:16" x14ac:dyDescent="0.2">
      <c r="I218" s="268"/>
      <c r="J218" s="26"/>
      <c r="K218" s="28"/>
      <c r="L218" s="27"/>
      <c r="M218" s="27"/>
      <c r="N218" s="27"/>
      <c r="O218" s="28"/>
      <c r="P218" s="23"/>
    </row>
    <row r="219" spans="9:16" x14ac:dyDescent="0.2">
      <c r="I219" s="268"/>
      <c r="J219" s="26"/>
      <c r="K219" s="28"/>
      <c r="L219" s="27"/>
      <c r="M219" s="27"/>
      <c r="N219" s="27"/>
      <c r="O219" s="28"/>
      <c r="P219" s="23"/>
    </row>
    <row r="220" spans="9:16" x14ac:dyDescent="0.2">
      <c r="I220" s="268"/>
      <c r="J220" s="26"/>
      <c r="K220" s="28"/>
      <c r="L220" s="27"/>
      <c r="M220" s="27"/>
      <c r="N220" s="27"/>
      <c r="O220" s="28"/>
      <c r="P220" s="23"/>
    </row>
    <row r="221" spans="9:16" x14ac:dyDescent="0.2">
      <c r="I221" s="268"/>
      <c r="J221" s="26"/>
      <c r="K221" s="28"/>
      <c r="L221" s="27"/>
      <c r="M221" s="27"/>
      <c r="N221" s="27"/>
      <c r="O221" s="28"/>
      <c r="P221" s="23"/>
    </row>
    <row r="222" spans="9:16" x14ac:dyDescent="0.2">
      <c r="I222" s="268"/>
      <c r="J222" s="26"/>
      <c r="K222" s="28"/>
      <c r="L222" s="27"/>
      <c r="M222" s="27"/>
      <c r="N222" s="27"/>
      <c r="O222" s="28"/>
      <c r="P222" s="23"/>
    </row>
    <row r="223" spans="9:16" x14ac:dyDescent="0.2">
      <c r="I223" s="268"/>
      <c r="J223" s="26"/>
      <c r="K223" s="22"/>
      <c r="L223" s="27"/>
      <c r="M223" s="27"/>
      <c r="N223" s="27"/>
      <c r="O223" s="28"/>
      <c r="P223" s="23"/>
    </row>
    <row r="224" spans="9:16" x14ac:dyDescent="0.2">
      <c r="I224" s="268"/>
      <c r="J224" s="26"/>
      <c r="K224" s="22"/>
      <c r="L224" s="22"/>
      <c r="M224" s="22"/>
      <c r="N224" s="22"/>
      <c r="O224" s="28"/>
      <c r="P224" s="23"/>
    </row>
    <row r="225" spans="9:16" x14ac:dyDescent="0.2">
      <c r="I225" s="268"/>
      <c r="J225" s="26"/>
      <c r="K225" s="22"/>
      <c r="L225" s="22"/>
      <c r="M225" s="22"/>
      <c r="N225" s="22"/>
      <c r="O225" s="22"/>
      <c r="P225" s="22"/>
    </row>
    <row r="226" spans="9:16" x14ac:dyDescent="0.2">
      <c r="I226" s="268"/>
      <c r="J226" s="26"/>
      <c r="K226" s="22"/>
      <c r="L226" s="22"/>
      <c r="M226" s="22"/>
      <c r="N226" s="22"/>
      <c r="O226" s="22"/>
      <c r="P226" s="22"/>
    </row>
    <row r="227" spans="9:16" x14ac:dyDescent="0.2">
      <c r="I227" s="268"/>
      <c r="J227" s="26"/>
      <c r="K227" s="23"/>
      <c r="L227" s="23"/>
      <c r="M227" s="23"/>
      <c r="N227" s="23"/>
      <c r="O227" s="23"/>
      <c r="P227" s="23"/>
    </row>
    <row r="228" spans="9:16" x14ac:dyDescent="0.2">
      <c r="I228" s="268"/>
      <c r="J228" s="26"/>
      <c r="K228" s="23"/>
      <c r="L228" s="23"/>
      <c r="M228" s="23"/>
      <c r="N228" s="23"/>
      <c r="O228" s="23"/>
      <c r="P228" s="23"/>
    </row>
    <row r="229" spans="9:16" x14ac:dyDescent="0.2">
      <c r="I229" s="268"/>
      <c r="J229" s="26"/>
      <c r="K229" s="23"/>
      <c r="L229" s="23"/>
      <c r="M229" s="23"/>
      <c r="N229" s="23"/>
      <c r="O229" s="23"/>
      <c r="P229" s="23"/>
    </row>
    <row r="230" spans="9:16" x14ac:dyDescent="0.2">
      <c r="I230" s="268"/>
      <c r="J230" s="26"/>
      <c r="K230" s="23"/>
      <c r="L230" s="23"/>
      <c r="M230" s="23"/>
      <c r="N230" s="23"/>
      <c r="O230" s="23"/>
      <c r="P230" s="23"/>
    </row>
    <row r="231" spans="9:16" x14ac:dyDescent="0.2">
      <c r="I231" s="268"/>
      <c r="J231" s="26"/>
      <c r="K231" s="23"/>
      <c r="L231" s="23"/>
      <c r="M231" s="23"/>
      <c r="N231" s="23"/>
      <c r="O231" s="23"/>
      <c r="P231" s="23"/>
    </row>
    <row r="232" spans="9:16" x14ac:dyDescent="0.2">
      <c r="I232" s="268"/>
      <c r="J232" s="26"/>
      <c r="K232" s="23"/>
      <c r="L232" s="23"/>
      <c r="M232" s="23"/>
      <c r="N232" s="23"/>
      <c r="O232" s="23"/>
      <c r="P232" s="23"/>
    </row>
    <row r="233" spans="9:16" x14ac:dyDescent="0.2">
      <c r="I233" s="268"/>
      <c r="J233" s="22"/>
      <c r="K233" s="23"/>
      <c r="L233" s="23"/>
      <c r="M233" s="23"/>
      <c r="N233" s="23"/>
      <c r="O233" s="23"/>
      <c r="P233" s="2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7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3"/>
  <sheetViews>
    <sheetView zoomScaleNormal="100" zoomScaleSheetLayoutView="80" workbookViewId="0">
      <selection activeCell="D7" sqref="D7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  <col min="9" max="9" width="9.140625" style="251"/>
    <col min="11" max="11" width="11.140625" bestFit="1" customWidth="1"/>
  </cols>
  <sheetData>
    <row r="1" spans="1:11" ht="36.75" customHeight="1" x14ac:dyDescent="0.25">
      <c r="A1" s="308" t="s">
        <v>126</v>
      </c>
      <c r="B1" s="308"/>
      <c r="C1" s="308"/>
      <c r="D1" s="36"/>
      <c r="E1" s="36"/>
      <c r="F1" s="32"/>
      <c r="G1" s="32"/>
      <c r="H1" s="32"/>
      <c r="J1" s="32"/>
    </row>
    <row r="2" spans="1:11" ht="18" x14ac:dyDescent="0.25">
      <c r="A2" s="33"/>
      <c r="B2" s="33"/>
      <c r="C2" s="33"/>
      <c r="D2" s="33"/>
      <c r="E2" s="33"/>
      <c r="F2" s="32"/>
      <c r="G2" s="32"/>
      <c r="H2" s="32"/>
      <c r="J2" s="32"/>
    </row>
    <row r="3" spans="1:11" ht="51" x14ac:dyDescent="0.2">
      <c r="A3" s="121" t="s">
        <v>109</v>
      </c>
      <c r="B3" s="77" t="s">
        <v>110</v>
      </c>
      <c r="C3" s="77" t="s">
        <v>111</v>
      </c>
      <c r="D3" s="32"/>
      <c r="E3" s="32"/>
      <c r="F3" s="32"/>
      <c r="G3" s="32"/>
      <c r="H3" s="32"/>
      <c r="J3" s="32"/>
    </row>
    <row r="4" spans="1:11" x14ac:dyDescent="0.2">
      <c r="A4" s="131" t="s">
        <v>370</v>
      </c>
      <c r="B4" s="126">
        <v>255745410.59999999</v>
      </c>
      <c r="C4" s="127">
        <v>0.32529999999999998</v>
      </c>
      <c r="D4" s="32"/>
      <c r="E4" s="32"/>
      <c r="F4" s="32"/>
      <c r="G4" s="32"/>
      <c r="H4" s="32"/>
      <c r="J4" s="32"/>
    </row>
    <row r="5" spans="1:11" x14ac:dyDescent="0.2">
      <c r="A5" s="132" t="s">
        <v>371</v>
      </c>
      <c r="B5" s="128">
        <v>83106610.620000005</v>
      </c>
      <c r="C5" s="129">
        <v>0.1057</v>
      </c>
      <c r="D5" s="32"/>
      <c r="E5" s="32"/>
      <c r="F5" s="32"/>
      <c r="G5" s="32"/>
      <c r="H5" s="32"/>
      <c r="J5" s="32"/>
    </row>
    <row r="6" spans="1:11" x14ac:dyDescent="0.2">
      <c r="A6" s="131" t="s">
        <v>373</v>
      </c>
      <c r="B6" s="126">
        <v>71678617.159999996</v>
      </c>
      <c r="C6" s="127">
        <v>9.1200000000000003E-2</v>
      </c>
      <c r="D6" s="290">
        <f>SUM(C4:C6)</f>
        <v>0.5222</v>
      </c>
      <c r="E6" s="32"/>
      <c r="F6" s="32"/>
      <c r="G6" s="32"/>
      <c r="H6" s="32"/>
      <c r="J6" s="32"/>
    </row>
    <row r="7" spans="1:11" x14ac:dyDescent="0.2">
      <c r="A7" s="132" t="s">
        <v>375</v>
      </c>
      <c r="B7" s="128">
        <v>60657842.280000001</v>
      </c>
      <c r="C7" s="129">
        <v>7.7200000000000005E-2</v>
      </c>
      <c r="D7" s="32"/>
      <c r="E7" s="32"/>
      <c r="F7" s="32"/>
      <c r="G7" s="32"/>
      <c r="H7" s="32"/>
      <c r="J7" s="32"/>
    </row>
    <row r="8" spans="1:11" x14ac:dyDescent="0.2">
      <c r="A8" s="131" t="s">
        <v>372</v>
      </c>
      <c r="B8" s="126">
        <v>58557866.909999996</v>
      </c>
      <c r="C8" s="127">
        <v>7.4499999999999997E-2</v>
      </c>
      <c r="D8" s="32"/>
      <c r="E8" s="32"/>
      <c r="F8" s="32"/>
      <c r="G8" s="32"/>
      <c r="H8" s="32"/>
      <c r="J8" s="32"/>
    </row>
    <row r="9" spans="1:11" ht="38.25" x14ac:dyDescent="0.2">
      <c r="A9" s="133" t="s">
        <v>374</v>
      </c>
      <c r="B9" s="128">
        <v>55314367.280000001</v>
      </c>
      <c r="C9" s="129">
        <v>7.0400000000000004E-2</v>
      </c>
      <c r="D9" s="32"/>
      <c r="E9" s="32"/>
      <c r="F9" s="32"/>
      <c r="G9" s="32"/>
      <c r="H9" s="32" t="s">
        <v>608</v>
      </c>
      <c r="J9" s="286" t="s">
        <v>612</v>
      </c>
      <c r="K9" s="286" t="s">
        <v>613</v>
      </c>
    </row>
    <row r="10" spans="1:11" x14ac:dyDescent="0.2">
      <c r="A10" s="131" t="s">
        <v>406</v>
      </c>
      <c r="B10" s="126">
        <v>47407211.93</v>
      </c>
      <c r="C10" s="127">
        <v>6.0299999999999999E-2</v>
      </c>
      <c r="D10" s="32"/>
      <c r="E10" s="32"/>
      <c r="F10" s="32"/>
      <c r="G10" s="32"/>
      <c r="H10" s="136">
        <v>42369</v>
      </c>
      <c r="I10" s="282">
        <v>1.0887</v>
      </c>
      <c r="J10" s="32">
        <f>D10*I10</f>
        <v>0</v>
      </c>
      <c r="K10">
        <f>E10*I11</f>
        <v>0</v>
      </c>
    </row>
    <row r="11" spans="1:11" x14ac:dyDescent="0.2">
      <c r="A11" s="133" t="s">
        <v>496</v>
      </c>
      <c r="B11" s="128">
        <v>34284864.850000001</v>
      </c>
      <c r="C11" s="129">
        <v>4.36E-2</v>
      </c>
      <c r="D11" s="32"/>
      <c r="E11" s="32"/>
      <c r="F11" s="32"/>
      <c r="G11" s="32"/>
      <c r="H11" s="32" t="s">
        <v>609</v>
      </c>
      <c r="I11" s="251">
        <v>1.109513</v>
      </c>
      <c r="J11" s="32"/>
    </row>
    <row r="12" spans="1:11" x14ac:dyDescent="0.2">
      <c r="A12" s="131" t="s">
        <v>605</v>
      </c>
      <c r="B12" s="126">
        <v>26631688.670000002</v>
      </c>
      <c r="C12" s="127">
        <v>3.39E-2</v>
      </c>
      <c r="D12" s="32"/>
      <c r="E12" s="34"/>
      <c r="F12" s="34"/>
      <c r="G12" s="34"/>
      <c r="H12" s="34"/>
      <c r="J12" s="34"/>
    </row>
    <row r="13" spans="1:11" x14ac:dyDescent="0.2">
      <c r="A13" s="132" t="s">
        <v>606</v>
      </c>
      <c r="B13" s="128">
        <v>23258368.27</v>
      </c>
      <c r="C13" s="129">
        <v>2.9600000000000001E-2</v>
      </c>
      <c r="D13" s="32"/>
      <c r="E13" s="34"/>
      <c r="F13" s="34"/>
      <c r="G13" s="34"/>
      <c r="H13" s="34"/>
      <c r="J13" s="34"/>
    </row>
    <row r="14" spans="1:11" ht="25.5" x14ac:dyDescent="0.2">
      <c r="A14" s="134" t="s">
        <v>607</v>
      </c>
      <c r="B14" s="126">
        <v>69482376.170000002</v>
      </c>
      <c r="C14" s="127">
        <v>8.8400000000000006E-2</v>
      </c>
      <c r="D14" s="32"/>
      <c r="E14" s="34"/>
      <c r="F14" s="34"/>
      <c r="G14" s="34"/>
      <c r="H14" s="34"/>
      <c r="J14" s="34"/>
    </row>
    <row r="15" spans="1:11" ht="25.5" x14ac:dyDescent="0.2">
      <c r="A15" s="121" t="s">
        <v>108</v>
      </c>
      <c r="B15" s="130">
        <f>SUM(B4:B14)</f>
        <v>786125224.73999977</v>
      </c>
      <c r="C15" s="200">
        <f>SUM(C4:C14)</f>
        <v>1.0001</v>
      </c>
      <c r="D15" s="32"/>
      <c r="E15" s="34"/>
      <c r="F15" s="34"/>
      <c r="G15" s="34"/>
      <c r="H15" s="34"/>
      <c r="J15" s="34"/>
    </row>
    <row r="16" spans="1:11" x14ac:dyDescent="0.2">
      <c r="A16" s="32"/>
      <c r="B16" s="32"/>
      <c r="C16" s="32"/>
      <c r="D16" s="32"/>
      <c r="E16" s="34"/>
      <c r="F16" s="34"/>
      <c r="G16" s="34"/>
      <c r="H16" s="34"/>
      <c r="J16" s="34"/>
    </row>
    <row r="17" spans="2:10" x14ac:dyDescent="0.2">
      <c r="B17" s="219">
        <f>B15/2</f>
        <v>393062612.36999989</v>
      </c>
      <c r="E17" s="37"/>
      <c r="F17" s="34"/>
      <c r="G17" s="34"/>
      <c r="H17" s="35"/>
      <c r="J17" s="34"/>
    </row>
    <row r="18" spans="2:10" x14ac:dyDescent="0.2">
      <c r="B18" s="219">
        <f>B17-'VP, Securities'!F178</f>
        <v>0</v>
      </c>
      <c r="E18" s="34"/>
      <c r="F18" s="37"/>
      <c r="G18" s="34"/>
      <c r="H18" s="34"/>
      <c r="J18" s="34"/>
    </row>
    <row r="19" spans="2:10" x14ac:dyDescent="0.2">
      <c r="E19" s="34"/>
      <c r="F19" s="34"/>
      <c r="G19" s="34"/>
      <c r="H19" s="34"/>
      <c r="J19" s="34"/>
    </row>
    <row r="20" spans="2:10" x14ac:dyDescent="0.2">
      <c r="E20" s="34"/>
      <c r="F20" s="34"/>
      <c r="G20" s="34"/>
      <c r="H20" s="34"/>
      <c r="J20" s="34"/>
    </row>
    <row r="21" spans="2:10" x14ac:dyDescent="0.2">
      <c r="E21" s="34"/>
      <c r="F21" s="34"/>
      <c r="G21" s="34"/>
      <c r="H21" s="34"/>
      <c r="J21" s="34"/>
    </row>
    <row r="22" spans="2:10" x14ac:dyDescent="0.2">
      <c r="E22" s="34"/>
      <c r="F22" s="34"/>
      <c r="G22" s="34"/>
      <c r="H22" s="34"/>
      <c r="J22" s="34"/>
    </row>
    <row r="23" spans="2:10" x14ac:dyDescent="0.2">
      <c r="E23" s="34"/>
      <c r="F23" s="34"/>
      <c r="G23" s="34"/>
      <c r="H23" s="34"/>
      <c r="J23" s="3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0"/>
  <sheetViews>
    <sheetView tabSelected="1" view="pageBreakPreview" topLeftCell="A7" zoomScale="80" zoomScaleNormal="100" zoomScaleSheetLayoutView="80" workbookViewId="0">
      <selection activeCell="I12" sqref="I12"/>
    </sheetView>
  </sheetViews>
  <sheetFormatPr defaultRowHeight="12.75" x14ac:dyDescent="0.2"/>
  <cols>
    <col min="1" max="1" width="42.85546875" style="140" customWidth="1"/>
    <col min="2" max="2" width="15" style="140" customWidth="1"/>
    <col min="3" max="3" width="25.140625" style="140" bestFit="1" customWidth="1"/>
    <col min="4" max="4" width="22.28515625" style="140" bestFit="1" customWidth="1"/>
    <col min="5" max="5" width="16" style="136" customWidth="1"/>
    <col min="6" max="6" width="9.140625" style="52"/>
    <col min="7" max="7" width="19.42578125" style="52" bestFit="1" customWidth="1"/>
    <col min="8" max="8" width="5.85546875" style="52" customWidth="1"/>
    <col min="9" max="9" width="17.42578125" style="251" customWidth="1"/>
    <col min="10" max="10" width="20.7109375" style="52" bestFit="1" customWidth="1"/>
    <col min="11" max="11" width="14.85546875" style="52" bestFit="1" customWidth="1"/>
    <col min="12" max="16384" width="9.140625" style="52"/>
  </cols>
  <sheetData>
    <row r="1" spans="1:11" ht="35.25" customHeight="1" x14ac:dyDescent="0.25">
      <c r="A1" s="312" t="s">
        <v>399</v>
      </c>
      <c r="B1" s="313"/>
      <c r="C1" s="313"/>
      <c r="D1" s="313"/>
      <c r="E1" s="313"/>
      <c r="F1" s="48"/>
      <c r="G1" s="39"/>
    </row>
    <row r="2" spans="1:11" x14ac:dyDescent="0.2">
      <c r="A2" s="138"/>
      <c r="B2" s="139"/>
      <c r="C2" s="139"/>
      <c r="D2" s="139"/>
      <c r="E2" s="135"/>
      <c r="F2" s="41"/>
      <c r="G2" s="39"/>
    </row>
    <row r="3" spans="1:11" ht="24.75" customHeight="1" x14ac:dyDescent="0.2">
      <c r="A3" s="304" t="s">
        <v>81</v>
      </c>
      <c r="B3" s="304"/>
      <c r="C3" s="304"/>
      <c r="D3" s="304"/>
      <c r="E3" s="304"/>
      <c r="F3" s="39"/>
      <c r="G3" s="42"/>
    </row>
    <row r="4" spans="1:11" ht="51" x14ac:dyDescent="0.2">
      <c r="A4" s="162" t="s">
        <v>112</v>
      </c>
      <c r="B4" s="104" t="s">
        <v>113</v>
      </c>
      <c r="C4" s="104" t="s">
        <v>86</v>
      </c>
      <c r="D4" s="104" t="s">
        <v>127</v>
      </c>
      <c r="E4" s="163" t="s">
        <v>114</v>
      </c>
      <c r="F4" s="39"/>
      <c r="G4" s="47" t="s">
        <v>614</v>
      </c>
    </row>
    <row r="5" spans="1:11" x14ac:dyDescent="0.2">
      <c r="A5" s="153" t="s">
        <v>408</v>
      </c>
      <c r="B5" s="154" t="s">
        <v>409</v>
      </c>
      <c r="C5" s="160" t="s">
        <v>418</v>
      </c>
      <c r="D5" s="84" t="s">
        <v>402</v>
      </c>
      <c r="E5" s="155">
        <v>42089</v>
      </c>
      <c r="F5" s="39"/>
      <c r="G5" s="292">
        <v>1000000000</v>
      </c>
      <c r="I5" s="309" t="s">
        <v>616</v>
      </c>
      <c r="J5" s="309"/>
      <c r="K5" s="310" t="s">
        <v>618</v>
      </c>
    </row>
    <row r="6" spans="1:11" ht="25.5" x14ac:dyDescent="0.2">
      <c r="A6" s="189" t="s">
        <v>407</v>
      </c>
      <c r="B6" s="164" t="s">
        <v>413</v>
      </c>
      <c r="C6" s="156" t="s">
        <v>419</v>
      </c>
      <c r="D6" s="83" t="s">
        <v>402</v>
      </c>
      <c r="E6" s="190">
        <v>42065</v>
      </c>
      <c r="F6" s="39"/>
      <c r="G6" s="292">
        <v>27000000</v>
      </c>
      <c r="I6" s="296" t="s">
        <v>619</v>
      </c>
      <c r="J6" s="297" t="s">
        <v>617</v>
      </c>
      <c r="K6" s="311"/>
    </row>
    <row r="7" spans="1:11" ht="25.5" x14ac:dyDescent="0.2">
      <c r="A7" s="153" t="s">
        <v>415</v>
      </c>
      <c r="B7" s="154" t="s">
        <v>416</v>
      </c>
      <c r="C7" s="160" t="s">
        <v>419</v>
      </c>
      <c r="D7" s="84" t="s">
        <v>402</v>
      </c>
      <c r="E7" s="155">
        <v>42094</v>
      </c>
      <c r="F7" s="39"/>
      <c r="G7" s="292">
        <v>20000000</v>
      </c>
      <c r="I7" s="298">
        <f>G5+G12+G13+J53+J54+J55+G14</f>
        <v>2925000000</v>
      </c>
      <c r="J7" s="298">
        <f>G10+G11+G15+G16+G19+G20</f>
        <v>233955000</v>
      </c>
      <c r="K7" s="299">
        <f>G6+G7+G8+G9+G17+G18+J50+J51</f>
        <v>111330320</v>
      </c>
    </row>
    <row r="8" spans="1:11" ht="25.5" x14ac:dyDescent="0.2">
      <c r="A8" s="189" t="s">
        <v>446</v>
      </c>
      <c r="B8" s="164" t="s">
        <v>447</v>
      </c>
      <c r="C8" s="156" t="s">
        <v>419</v>
      </c>
      <c r="D8" s="83" t="s">
        <v>402</v>
      </c>
      <c r="E8" s="190">
        <v>42156</v>
      </c>
      <c r="F8" s="39"/>
      <c r="G8" s="292">
        <v>4597000</v>
      </c>
    </row>
    <row r="9" spans="1:11" ht="25.5" x14ac:dyDescent="0.2">
      <c r="A9" s="153" t="s">
        <v>443</v>
      </c>
      <c r="B9" s="154" t="s">
        <v>444</v>
      </c>
      <c r="C9" s="160" t="s">
        <v>419</v>
      </c>
      <c r="D9" s="84" t="s">
        <v>402</v>
      </c>
      <c r="E9" s="155">
        <v>42179</v>
      </c>
      <c r="F9" s="39"/>
      <c r="G9" s="292">
        <v>20000000</v>
      </c>
      <c r="J9" s="286"/>
      <c r="K9" s="286"/>
    </row>
    <row r="10" spans="1:11" ht="21" customHeight="1" x14ac:dyDescent="0.2">
      <c r="A10" s="189" t="s">
        <v>452</v>
      </c>
      <c r="B10" s="164" t="s">
        <v>453</v>
      </c>
      <c r="C10" s="156" t="s">
        <v>418</v>
      </c>
      <c r="D10" s="83" t="s">
        <v>402</v>
      </c>
      <c r="E10" s="190">
        <v>42202</v>
      </c>
      <c r="F10" s="39"/>
      <c r="G10" s="292">
        <v>14622000</v>
      </c>
      <c r="H10" s="136"/>
      <c r="I10" s="282"/>
    </row>
    <row r="11" spans="1:11" ht="21.75" customHeight="1" x14ac:dyDescent="0.2">
      <c r="A11" s="153" t="s">
        <v>449</v>
      </c>
      <c r="B11" s="154" t="s">
        <v>450</v>
      </c>
      <c r="C11" s="160" t="s">
        <v>418</v>
      </c>
      <c r="D11" s="84" t="s">
        <v>402</v>
      </c>
      <c r="E11" s="155">
        <v>42212</v>
      </c>
      <c r="F11" s="39"/>
      <c r="G11" s="292">
        <v>24000000</v>
      </c>
      <c r="H11" s="291"/>
    </row>
    <row r="12" spans="1:11" ht="20.25" customHeight="1" x14ac:dyDescent="0.2">
      <c r="A12" s="201" t="s">
        <v>455</v>
      </c>
      <c r="B12" s="202" t="s">
        <v>456</v>
      </c>
      <c r="C12" s="203" t="s">
        <v>418</v>
      </c>
      <c r="D12" s="204" t="s">
        <v>402</v>
      </c>
      <c r="E12" s="205">
        <v>42214</v>
      </c>
      <c r="F12" s="39"/>
      <c r="G12" s="292">
        <v>1250000000</v>
      </c>
    </row>
    <row r="13" spans="1:11" ht="20.25" customHeight="1" x14ac:dyDescent="0.2">
      <c r="A13" s="153" t="s">
        <v>460</v>
      </c>
      <c r="B13" s="154" t="s">
        <v>461</v>
      </c>
      <c r="C13" s="160" t="s">
        <v>418</v>
      </c>
      <c r="D13" s="84" t="s">
        <v>402</v>
      </c>
      <c r="E13" s="155">
        <v>42226</v>
      </c>
      <c r="F13" s="39"/>
      <c r="G13" s="292">
        <v>300000000</v>
      </c>
    </row>
    <row r="14" spans="1:11" ht="20.25" customHeight="1" x14ac:dyDescent="0.2">
      <c r="A14" s="201" t="s">
        <v>457</v>
      </c>
      <c r="B14" s="202" t="s">
        <v>458</v>
      </c>
      <c r="C14" s="203" t="s">
        <v>418</v>
      </c>
      <c r="D14" s="204" t="s">
        <v>402</v>
      </c>
      <c r="E14" s="205">
        <v>42227</v>
      </c>
      <c r="F14" s="39"/>
      <c r="G14" s="292">
        <v>100000000</v>
      </c>
    </row>
    <row r="15" spans="1:11" ht="20.25" customHeight="1" x14ac:dyDescent="0.2">
      <c r="A15" s="153" t="s">
        <v>462</v>
      </c>
      <c r="B15" s="154" t="s">
        <v>463</v>
      </c>
      <c r="C15" s="160" t="s">
        <v>418</v>
      </c>
      <c r="D15" s="84" t="s">
        <v>402</v>
      </c>
      <c r="E15" s="155">
        <v>42247</v>
      </c>
      <c r="F15" s="39"/>
      <c r="G15" s="292">
        <v>51218000</v>
      </c>
    </row>
    <row r="16" spans="1:11" ht="20.25" customHeight="1" x14ac:dyDescent="0.2">
      <c r="A16" s="201" t="s">
        <v>532</v>
      </c>
      <c r="B16" s="202" t="s">
        <v>533</v>
      </c>
      <c r="C16" s="203" t="s">
        <v>418</v>
      </c>
      <c r="D16" s="204" t="s">
        <v>402</v>
      </c>
      <c r="E16" s="205">
        <v>42342</v>
      </c>
      <c r="F16" s="39"/>
      <c r="G16" s="292">
        <v>50000000</v>
      </c>
    </row>
    <row r="17" spans="1:7" ht="25.5" x14ac:dyDescent="0.2">
      <c r="A17" s="153" t="s">
        <v>599</v>
      </c>
      <c r="B17" s="154" t="s">
        <v>600</v>
      </c>
      <c r="C17" s="160" t="s">
        <v>419</v>
      </c>
      <c r="D17" s="84" t="s">
        <v>402</v>
      </c>
      <c r="E17" s="155">
        <v>42346</v>
      </c>
      <c r="F17" s="39"/>
      <c r="G17" s="292">
        <v>20000000</v>
      </c>
    </row>
    <row r="18" spans="1:7" ht="25.5" x14ac:dyDescent="0.2">
      <c r="A18" s="201" t="s">
        <v>602</v>
      </c>
      <c r="B18" s="202" t="s">
        <v>603</v>
      </c>
      <c r="C18" s="203" t="s">
        <v>419</v>
      </c>
      <c r="D18" s="204" t="s">
        <v>402</v>
      </c>
      <c r="E18" s="205">
        <v>42361</v>
      </c>
      <c r="F18" s="39"/>
      <c r="G18" s="292">
        <v>17662000</v>
      </c>
    </row>
    <row r="19" spans="1:7" ht="20.25" customHeight="1" x14ac:dyDescent="0.2">
      <c r="A19" s="153" t="s">
        <v>544</v>
      </c>
      <c r="B19" s="154" t="s">
        <v>545</v>
      </c>
      <c r="C19" s="160" t="s">
        <v>418</v>
      </c>
      <c r="D19" s="84" t="s">
        <v>402</v>
      </c>
      <c r="E19" s="155">
        <v>42366</v>
      </c>
      <c r="F19" s="39"/>
      <c r="G19" s="292">
        <v>42897000</v>
      </c>
    </row>
    <row r="20" spans="1:7" ht="20.25" customHeight="1" x14ac:dyDescent="0.2">
      <c r="A20" s="241" t="s">
        <v>547</v>
      </c>
      <c r="B20" s="242" t="s">
        <v>548</v>
      </c>
      <c r="C20" s="243" t="s">
        <v>418</v>
      </c>
      <c r="D20" s="244" t="s">
        <v>402</v>
      </c>
      <c r="E20" s="245">
        <v>42366</v>
      </c>
      <c r="F20" s="39"/>
      <c r="G20" s="292">
        <v>51218000</v>
      </c>
    </row>
    <row r="21" spans="1:7" x14ac:dyDescent="0.2">
      <c r="A21" s="314"/>
      <c r="B21" s="314"/>
      <c r="C21" s="314"/>
      <c r="D21" s="314"/>
      <c r="E21" s="314"/>
      <c r="F21" s="39"/>
      <c r="G21" s="47"/>
    </row>
    <row r="22" spans="1:7" ht="28.5" customHeight="1" x14ac:dyDescent="0.2">
      <c r="A22" s="304" t="s">
        <v>82</v>
      </c>
      <c r="B22" s="304"/>
      <c r="C22" s="304"/>
      <c r="D22" s="304"/>
      <c r="E22" s="304"/>
      <c r="F22" s="39"/>
      <c r="G22" s="39"/>
    </row>
    <row r="23" spans="1:7" ht="51" x14ac:dyDescent="0.2">
      <c r="A23" s="162" t="s">
        <v>112</v>
      </c>
      <c r="B23" s="104" t="s">
        <v>113</v>
      </c>
      <c r="C23" s="104" t="s">
        <v>86</v>
      </c>
      <c r="D23" s="104" t="s">
        <v>127</v>
      </c>
      <c r="E23" s="163" t="s">
        <v>115</v>
      </c>
      <c r="F23" s="38"/>
      <c r="G23" s="40"/>
    </row>
    <row r="24" spans="1:7" ht="25.5" x14ac:dyDescent="0.2">
      <c r="A24" s="110" t="s">
        <v>128</v>
      </c>
      <c r="B24" s="154" t="s">
        <v>156</v>
      </c>
      <c r="C24" s="160" t="s">
        <v>420</v>
      </c>
      <c r="D24" s="84" t="s">
        <v>400</v>
      </c>
      <c r="E24" s="155">
        <v>42023</v>
      </c>
      <c r="F24" s="38"/>
      <c r="G24" s="40"/>
    </row>
    <row r="25" spans="1:7" ht="25.5" x14ac:dyDescent="0.2">
      <c r="A25" s="112" t="s">
        <v>227</v>
      </c>
      <c r="B25" s="164" t="s">
        <v>228</v>
      </c>
      <c r="C25" s="156" t="s">
        <v>420</v>
      </c>
      <c r="D25" s="83" t="s">
        <v>401</v>
      </c>
      <c r="E25" s="190">
        <v>42027</v>
      </c>
      <c r="F25" s="38">
        <v>1</v>
      </c>
    </row>
    <row r="26" spans="1:7" ht="25.5" x14ac:dyDescent="0.2">
      <c r="A26" s="110" t="s">
        <v>135</v>
      </c>
      <c r="B26" s="154" t="s">
        <v>369</v>
      </c>
      <c r="C26" s="160" t="s">
        <v>419</v>
      </c>
      <c r="D26" s="84" t="s">
        <v>402</v>
      </c>
      <c r="E26" s="155">
        <v>42034</v>
      </c>
      <c r="F26" s="38"/>
    </row>
    <row r="27" spans="1:7" ht="28.5" customHeight="1" x14ac:dyDescent="0.2">
      <c r="A27" s="112" t="s">
        <v>22</v>
      </c>
      <c r="B27" s="164" t="s">
        <v>341</v>
      </c>
      <c r="C27" s="156" t="s">
        <v>418</v>
      </c>
      <c r="D27" s="83" t="s">
        <v>402</v>
      </c>
      <c r="E27" s="190">
        <v>42059</v>
      </c>
      <c r="F27" s="38"/>
    </row>
    <row r="28" spans="1:7" ht="28.5" customHeight="1" x14ac:dyDescent="0.2">
      <c r="A28" s="110" t="s">
        <v>357</v>
      </c>
      <c r="B28" s="154" t="s">
        <v>358</v>
      </c>
      <c r="C28" s="160" t="s">
        <v>418</v>
      </c>
      <c r="D28" s="84" t="s">
        <v>402</v>
      </c>
      <c r="E28" s="155">
        <v>42074</v>
      </c>
      <c r="F28" s="38"/>
    </row>
    <row r="29" spans="1:7" ht="28.5" customHeight="1" x14ac:dyDescent="0.2">
      <c r="A29" s="112" t="s">
        <v>301</v>
      </c>
      <c r="B29" s="164" t="s">
        <v>302</v>
      </c>
      <c r="C29" s="156" t="s">
        <v>418</v>
      </c>
      <c r="D29" s="83" t="s">
        <v>402</v>
      </c>
      <c r="E29" s="190">
        <v>42082</v>
      </c>
      <c r="F29" s="38"/>
    </row>
    <row r="30" spans="1:7" ht="28.5" customHeight="1" x14ac:dyDescent="0.2">
      <c r="A30" s="110" t="s">
        <v>303</v>
      </c>
      <c r="B30" s="154" t="s">
        <v>304</v>
      </c>
      <c r="C30" s="160" t="s">
        <v>418</v>
      </c>
      <c r="D30" s="84" t="s">
        <v>402</v>
      </c>
      <c r="E30" s="155">
        <v>42087</v>
      </c>
      <c r="F30" s="38"/>
    </row>
    <row r="31" spans="1:7" ht="28.5" customHeight="1" x14ac:dyDescent="0.2">
      <c r="A31" s="112" t="s">
        <v>130</v>
      </c>
      <c r="B31" s="164" t="s">
        <v>159</v>
      </c>
      <c r="C31" s="156" t="s">
        <v>420</v>
      </c>
      <c r="D31" s="83" t="s">
        <v>400</v>
      </c>
      <c r="E31" s="190">
        <v>42111</v>
      </c>
      <c r="F31" s="38"/>
    </row>
    <row r="32" spans="1:7" ht="28.5" customHeight="1" x14ac:dyDescent="0.2">
      <c r="A32" s="110" t="s">
        <v>339</v>
      </c>
      <c r="B32" s="154" t="s">
        <v>340</v>
      </c>
      <c r="C32" s="160" t="s">
        <v>418</v>
      </c>
      <c r="D32" s="84" t="s">
        <v>402</v>
      </c>
      <c r="E32" s="155">
        <v>42131</v>
      </c>
      <c r="F32" s="38"/>
    </row>
    <row r="33" spans="1:6" ht="28.5" customHeight="1" x14ac:dyDescent="0.2">
      <c r="A33" s="112" t="s">
        <v>278</v>
      </c>
      <c r="B33" s="164" t="s">
        <v>279</v>
      </c>
      <c r="C33" s="156" t="s">
        <v>418</v>
      </c>
      <c r="D33" s="83" t="s">
        <v>402</v>
      </c>
      <c r="E33" s="190">
        <v>42142</v>
      </c>
      <c r="F33" s="38"/>
    </row>
    <row r="34" spans="1:6" ht="28.5" customHeight="1" x14ac:dyDescent="0.2">
      <c r="A34" s="110" t="s">
        <v>334</v>
      </c>
      <c r="B34" s="154" t="s">
        <v>335</v>
      </c>
      <c r="C34" s="160" t="s">
        <v>418</v>
      </c>
      <c r="D34" s="84" t="s">
        <v>402</v>
      </c>
      <c r="E34" s="155">
        <v>42157</v>
      </c>
      <c r="F34" s="38"/>
    </row>
    <row r="35" spans="1:6" ht="28.5" customHeight="1" x14ac:dyDescent="0.2">
      <c r="A35" s="112" t="s">
        <v>364</v>
      </c>
      <c r="B35" s="164" t="s">
        <v>365</v>
      </c>
      <c r="C35" s="156" t="s">
        <v>418</v>
      </c>
      <c r="D35" s="83" t="s">
        <v>402</v>
      </c>
      <c r="E35" s="190">
        <v>42182</v>
      </c>
      <c r="F35" s="38"/>
    </row>
    <row r="36" spans="1:6" ht="28.5" customHeight="1" x14ac:dyDescent="0.2">
      <c r="A36" s="110" t="s">
        <v>262</v>
      </c>
      <c r="B36" s="154" t="s">
        <v>263</v>
      </c>
      <c r="C36" s="160" t="s">
        <v>420</v>
      </c>
      <c r="D36" s="84" t="s">
        <v>401</v>
      </c>
      <c r="E36" s="155">
        <v>42215</v>
      </c>
      <c r="F36" s="38">
        <v>2</v>
      </c>
    </row>
    <row r="37" spans="1:6" ht="28.5" customHeight="1" x14ac:dyDescent="0.2">
      <c r="A37" s="112" t="s">
        <v>260</v>
      </c>
      <c r="B37" s="164" t="s">
        <v>261</v>
      </c>
      <c r="C37" s="156" t="s">
        <v>420</v>
      </c>
      <c r="D37" s="83" t="s">
        <v>401</v>
      </c>
      <c r="E37" s="190">
        <v>42247</v>
      </c>
      <c r="F37" s="38">
        <v>3</v>
      </c>
    </row>
    <row r="38" spans="1:6" ht="28.5" customHeight="1" x14ac:dyDescent="0.2">
      <c r="A38" s="110" t="s">
        <v>305</v>
      </c>
      <c r="B38" s="154" t="s">
        <v>306</v>
      </c>
      <c r="C38" s="160" t="s">
        <v>418</v>
      </c>
      <c r="D38" s="84" t="s">
        <v>402</v>
      </c>
      <c r="E38" s="155">
        <v>42272</v>
      </c>
      <c r="F38" s="38"/>
    </row>
    <row r="39" spans="1:6" ht="28.5" customHeight="1" x14ac:dyDescent="0.2">
      <c r="A39" s="112" t="s">
        <v>276</v>
      </c>
      <c r="B39" s="164" t="s">
        <v>277</v>
      </c>
      <c r="C39" s="156" t="s">
        <v>418</v>
      </c>
      <c r="D39" s="83" t="s">
        <v>402</v>
      </c>
      <c r="E39" s="190">
        <v>42298</v>
      </c>
      <c r="F39" s="38"/>
    </row>
    <row r="40" spans="1:6" ht="28.5" customHeight="1" x14ac:dyDescent="0.2">
      <c r="A40" s="110" t="s">
        <v>391</v>
      </c>
      <c r="B40" s="154" t="s">
        <v>392</v>
      </c>
      <c r="C40" s="160" t="s">
        <v>419</v>
      </c>
      <c r="D40" s="84" t="s">
        <v>402</v>
      </c>
      <c r="E40" s="155">
        <v>42319</v>
      </c>
      <c r="F40" s="38"/>
    </row>
    <row r="41" spans="1:6" ht="28.5" customHeight="1" x14ac:dyDescent="0.2">
      <c r="A41" s="112" t="s">
        <v>319</v>
      </c>
      <c r="B41" s="164" t="s">
        <v>320</v>
      </c>
      <c r="C41" s="156" t="s">
        <v>418</v>
      </c>
      <c r="D41" s="83" t="s">
        <v>402</v>
      </c>
      <c r="E41" s="190">
        <v>42347</v>
      </c>
      <c r="F41" s="38"/>
    </row>
    <row r="42" spans="1:6" ht="28.5" customHeight="1" x14ac:dyDescent="0.2">
      <c r="A42" s="110" t="s">
        <v>391</v>
      </c>
      <c r="B42" s="154" t="s">
        <v>392</v>
      </c>
      <c r="C42" s="160" t="s">
        <v>419</v>
      </c>
      <c r="D42" s="84" t="s">
        <v>402</v>
      </c>
      <c r="E42" s="155">
        <v>42319</v>
      </c>
      <c r="F42" s="38"/>
    </row>
    <row r="43" spans="1:6" ht="28.5" customHeight="1" x14ac:dyDescent="0.2">
      <c r="A43" s="112" t="s">
        <v>415</v>
      </c>
      <c r="B43" s="164" t="s">
        <v>416</v>
      </c>
      <c r="C43" s="156" t="s">
        <v>419</v>
      </c>
      <c r="D43" s="83" t="s">
        <v>402</v>
      </c>
      <c r="E43" s="190">
        <v>42349</v>
      </c>
      <c r="F43" s="38"/>
    </row>
    <row r="44" spans="1:6" ht="28.5" customHeight="1" x14ac:dyDescent="0.2">
      <c r="A44" s="110" t="s">
        <v>407</v>
      </c>
      <c r="B44" s="154" t="s">
        <v>413</v>
      </c>
      <c r="C44" s="160" t="s">
        <v>419</v>
      </c>
      <c r="D44" s="84" t="s">
        <v>402</v>
      </c>
      <c r="E44" s="155">
        <v>42353</v>
      </c>
      <c r="F44" s="38"/>
    </row>
    <row r="45" spans="1:6" ht="28.5" customHeight="1" x14ac:dyDescent="0.2">
      <c r="A45" s="112" t="s">
        <v>396</v>
      </c>
      <c r="B45" s="164" t="s">
        <v>397</v>
      </c>
      <c r="C45" s="156" t="s">
        <v>418</v>
      </c>
      <c r="D45" s="83" t="s">
        <v>402</v>
      </c>
      <c r="E45" s="190">
        <v>42362</v>
      </c>
      <c r="F45" s="38"/>
    </row>
    <row r="46" spans="1:6" ht="28.5" customHeight="1" x14ac:dyDescent="0.2">
      <c r="A46" s="110" t="s">
        <v>462</v>
      </c>
      <c r="B46" s="154" t="s">
        <v>463</v>
      </c>
      <c r="C46" s="160" t="s">
        <v>418</v>
      </c>
      <c r="D46" s="84" t="s">
        <v>402</v>
      </c>
      <c r="E46" s="155">
        <v>42362</v>
      </c>
      <c r="F46" s="38"/>
    </row>
    <row r="47" spans="1:6" x14ac:dyDescent="0.2">
      <c r="A47" s="158"/>
      <c r="B47" s="158"/>
      <c r="C47" s="158"/>
      <c r="D47" s="158"/>
      <c r="E47" s="159"/>
      <c r="F47" s="43"/>
    </row>
    <row r="48" spans="1:6" ht="29.25" customHeight="1" x14ac:dyDescent="0.2">
      <c r="A48" s="304" t="s">
        <v>83</v>
      </c>
      <c r="B48" s="304"/>
      <c r="C48" s="304"/>
      <c r="D48" s="304"/>
      <c r="E48" s="304"/>
      <c r="F48" s="43"/>
    </row>
    <row r="49" spans="1:11" ht="51" x14ac:dyDescent="0.2">
      <c r="A49" s="162" t="s">
        <v>112</v>
      </c>
      <c r="B49" s="104" t="s">
        <v>113</v>
      </c>
      <c r="C49" s="104" t="s">
        <v>86</v>
      </c>
      <c r="D49" s="104" t="s">
        <v>127</v>
      </c>
      <c r="E49" s="163" t="s">
        <v>116</v>
      </c>
      <c r="F49" s="38"/>
      <c r="H49" s="251"/>
      <c r="I49" s="52"/>
      <c r="J49" s="101" t="s">
        <v>615</v>
      </c>
    </row>
    <row r="50" spans="1:11" ht="25.5" x14ac:dyDescent="0.2">
      <c r="A50" s="110" t="s">
        <v>407</v>
      </c>
      <c r="B50" s="154" t="s">
        <v>413</v>
      </c>
      <c r="C50" s="160" t="s">
        <v>419</v>
      </c>
      <c r="D50" s="84" t="s">
        <v>402</v>
      </c>
      <c r="E50" s="155">
        <v>42088</v>
      </c>
      <c r="F50" s="38"/>
      <c r="G50" s="293">
        <v>605</v>
      </c>
      <c r="H50" s="251">
        <v>1000</v>
      </c>
      <c r="I50" s="52">
        <v>0.98399999999999999</v>
      </c>
      <c r="J50" s="295">
        <f>G50*H50*I50</f>
        <v>595320</v>
      </c>
    </row>
    <row r="51" spans="1:11" ht="25.5" x14ac:dyDescent="0.2">
      <c r="A51" s="112" t="s">
        <v>407</v>
      </c>
      <c r="B51" s="164" t="s">
        <v>413</v>
      </c>
      <c r="C51" s="156" t="s">
        <v>419</v>
      </c>
      <c r="D51" s="156" t="s">
        <v>402</v>
      </c>
      <c r="E51" s="157">
        <v>42152</v>
      </c>
      <c r="F51" s="38"/>
      <c r="G51" s="294">
        <v>1500</v>
      </c>
      <c r="H51" s="251">
        <v>1000</v>
      </c>
      <c r="I51" s="52">
        <v>0.98399999999999999</v>
      </c>
      <c r="J51" s="295">
        <f t="shared" ref="J51:J53" si="0">G51*H51*I51</f>
        <v>1476000</v>
      </c>
    </row>
    <row r="52" spans="1:11" ht="25.5" x14ac:dyDescent="0.2">
      <c r="A52" s="110" t="s">
        <v>129</v>
      </c>
      <c r="B52" s="154" t="s">
        <v>157</v>
      </c>
      <c r="C52" s="160" t="s">
        <v>420</v>
      </c>
      <c r="D52" s="84" t="s">
        <v>400</v>
      </c>
      <c r="E52" s="155">
        <v>42166</v>
      </c>
      <c r="F52" s="38"/>
      <c r="G52" s="294">
        <v>136171</v>
      </c>
      <c r="H52" s="251">
        <v>24.35</v>
      </c>
      <c r="I52" s="52"/>
      <c r="J52" s="295">
        <f>G52*H52</f>
        <v>3315763.85</v>
      </c>
    </row>
    <row r="53" spans="1:11" x14ac:dyDescent="0.2">
      <c r="A53" s="112" t="s">
        <v>354</v>
      </c>
      <c r="B53" s="164" t="s">
        <v>355</v>
      </c>
      <c r="C53" s="156" t="s">
        <v>418</v>
      </c>
      <c r="D53" s="156" t="s">
        <v>402</v>
      </c>
      <c r="E53" s="157">
        <v>42202</v>
      </c>
      <c r="F53" s="38"/>
      <c r="G53" s="294">
        <v>81409</v>
      </c>
      <c r="H53" s="251">
        <v>1000</v>
      </c>
      <c r="I53" s="52">
        <f>112.45/100</f>
        <v>1.1245000000000001</v>
      </c>
      <c r="J53" s="315"/>
      <c r="K53" s="315" t="s">
        <v>620</v>
      </c>
    </row>
    <row r="54" spans="1:11" x14ac:dyDescent="0.2">
      <c r="A54" s="110" t="s">
        <v>362</v>
      </c>
      <c r="B54" s="154" t="s">
        <v>363</v>
      </c>
      <c r="C54" s="160" t="s">
        <v>418</v>
      </c>
      <c r="D54" s="84" t="s">
        <v>402</v>
      </c>
      <c r="E54" s="155">
        <v>42202</v>
      </c>
      <c r="F54" s="38"/>
      <c r="G54" s="294">
        <v>217298</v>
      </c>
      <c r="H54" s="251">
        <v>1000</v>
      </c>
      <c r="I54" s="52">
        <f>105/100</f>
        <v>1.05</v>
      </c>
      <c r="J54" s="315"/>
      <c r="K54" s="315" t="s">
        <v>620</v>
      </c>
    </row>
    <row r="55" spans="1:11" x14ac:dyDescent="0.2">
      <c r="A55" s="112" t="s">
        <v>460</v>
      </c>
      <c r="B55" s="164" t="s">
        <v>461</v>
      </c>
      <c r="C55" s="156" t="s">
        <v>418</v>
      </c>
      <c r="D55" s="156" t="s">
        <v>402</v>
      </c>
      <c r="E55" s="157">
        <v>42265</v>
      </c>
      <c r="F55" s="38"/>
      <c r="G55" s="294">
        <v>275000</v>
      </c>
      <c r="H55" s="251">
        <v>1000</v>
      </c>
      <c r="I55" s="52"/>
      <c r="J55" s="295">
        <f>G55*H55</f>
        <v>275000000</v>
      </c>
    </row>
    <row r="56" spans="1:11" x14ac:dyDescent="0.2">
      <c r="A56" s="110" t="s">
        <v>24</v>
      </c>
      <c r="B56" s="154" t="s">
        <v>272</v>
      </c>
      <c r="C56" s="160" t="s">
        <v>418</v>
      </c>
      <c r="D56" s="84" t="s">
        <v>402</v>
      </c>
      <c r="E56" s="155">
        <v>42338</v>
      </c>
      <c r="F56" s="38"/>
      <c r="H56" s="251"/>
      <c r="I56" s="52"/>
    </row>
    <row r="57" spans="1:11" x14ac:dyDescent="0.2">
      <c r="A57" s="112" t="s">
        <v>24</v>
      </c>
      <c r="B57" s="164" t="s">
        <v>272</v>
      </c>
      <c r="C57" s="156" t="s">
        <v>418</v>
      </c>
      <c r="D57" s="156" t="s">
        <v>402</v>
      </c>
      <c r="E57" s="157">
        <v>42361</v>
      </c>
      <c r="F57" s="38"/>
      <c r="H57" s="251"/>
      <c r="I57" s="52"/>
    </row>
    <row r="58" spans="1:11" x14ac:dyDescent="0.2">
      <c r="A58" s="113"/>
      <c r="B58" s="165"/>
      <c r="C58" s="165"/>
      <c r="D58" s="165"/>
      <c r="E58" s="166"/>
    </row>
    <row r="59" spans="1:11" ht="27" customHeight="1" x14ac:dyDescent="0.2">
      <c r="A59" s="304" t="s">
        <v>84</v>
      </c>
      <c r="B59" s="304"/>
      <c r="C59" s="304"/>
      <c r="D59" s="304"/>
      <c r="E59" s="304"/>
      <c r="F59" s="43"/>
    </row>
    <row r="60" spans="1:11" ht="51" x14ac:dyDescent="0.2">
      <c r="A60" s="162" t="s">
        <v>112</v>
      </c>
      <c r="B60" s="104" t="s">
        <v>113</v>
      </c>
      <c r="C60" s="104" t="s">
        <v>86</v>
      </c>
      <c r="D60" s="104" t="s">
        <v>127</v>
      </c>
      <c r="E60" s="163" t="s">
        <v>117</v>
      </c>
      <c r="F60" s="38"/>
    </row>
    <row r="61" spans="1:11" ht="25.5" x14ac:dyDescent="0.2">
      <c r="A61" s="110" t="s">
        <v>221</v>
      </c>
      <c r="B61" s="154" t="s">
        <v>222</v>
      </c>
      <c r="C61" s="160" t="s">
        <v>420</v>
      </c>
      <c r="D61" s="84" t="s">
        <v>401</v>
      </c>
      <c r="E61" s="155">
        <v>42158</v>
      </c>
      <c r="F61" s="38"/>
    </row>
    <row r="62" spans="1:11" x14ac:dyDescent="0.2">
      <c r="A62" s="112" t="s">
        <v>276</v>
      </c>
      <c r="B62" s="164" t="s">
        <v>277</v>
      </c>
      <c r="C62" s="156" t="s">
        <v>418</v>
      </c>
      <c r="D62" s="156" t="s">
        <v>402</v>
      </c>
      <c r="E62" s="157">
        <v>42174</v>
      </c>
      <c r="F62" s="38"/>
    </row>
    <row r="63" spans="1:11" x14ac:dyDescent="0.2">
      <c r="A63" s="110" t="s">
        <v>348</v>
      </c>
      <c r="B63" s="154" t="s">
        <v>349</v>
      </c>
      <c r="C63" s="160" t="s">
        <v>418</v>
      </c>
      <c r="D63" s="84" t="s">
        <v>402</v>
      </c>
      <c r="E63" s="155">
        <v>42202</v>
      </c>
      <c r="F63" s="38"/>
    </row>
    <row r="64" spans="1:11" ht="25.5" x14ac:dyDescent="0.2">
      <c r="A64" s="112" t="s">
        <v>203</v>
      </c>
      <c r="B64" s="164" t="s">
        <v>204</v>
      </c>
      <c r="C64" s="156" t="s">
        <v>420</v>
      </c>
      <c r="D64" s="156" t="s">
        <v>401</v>
      </c>
      <c r="E64" s="157">
        <v>42205</v>
      </c>
      <c r="F64" s="38"/>
    </row>
    <row r="65" spans="1:6" x14ac:dyDescent="0.2">
      <c r="A65" s="113"/>
      <c r="B65" s="165"/>
      <c r="C65" s="165"/>
      <c r="D65" s="165"/>
      <c r="E65" s="166"/>
    </row>
    <row r="66" spans="1:6" ht="25.5" x14ac:dyDescent="0.2">
      <c r="A66" s="142" t="s">
        <v>85</v>
      </c>
      <c r="B66" s="139"/>
      <c r="C66" s="139"/>
      <c r="D66" s="139"/>
      <c r="E66" s="135"/>
      <c r="F66" s="41"/>
    </row>
    <row r="67" spans="1:6" ht="51" x14ac:dyDescent="0.2">
      <c r="A67" s="162" t="s">
        <v>112</v>
      </c>
      <c r="B67" s="104" t="s">
        <v>113</v>
      </c>
      <c r="C67" s="104" t="s">
        <v>86</v>
      </c>
      <c r="D67" s="104" t="s">
        <v>127</v>
      </c>
      <c r="E67" s="163" t="s">
        <v>118</v>
      </c>
    </row>
    <row r="68" spans="1:6" x14ac:dyDescent="0.2">
      <c r="A68" s="110"/>
      <c r="B68" s="160"/>
      <c r="C68" s="160"/>
      <c r="D68" s="160"/>
      <c r="E68" s="161"/>
    </row>
    <row r="69" spans="1:6" x14ac:dyDescent="0.2">
      <c r="A69" s="112"/>
      <c r="B69" s="164"/>
      <c r="C69" s="156"/>
      <c r="D69" s="156"/>
      <c r="E69" s="157"/>
    </row>
    <row r="70" spans="1:6" x14ac:dyDescent="0.2">
      <c r="A70" s="102"/>
      <c r="B70" s="141"/>
      <c r="C70" s="141"/>
      <c r="D70" s="141"/>
      <c r="E70" s="166"/>
    </row>
    <row r="71" spans="1:6" x14ac:dyDescent="0.2">
      <c r="A71" s="143"/>
      <c r="B71" s="144"/>
      <c r="C71" s="144"/>
      <c r="D71" s="144"/>
      <c r="E71" s="137"/>
      <c r="F71" s="45"/>
    </row>
    <row r="72" spans="1:6" x14ac:dyDescent="0.2">
      <c r="A72" s="143"/>
      <c r="B72" s="144"/>
      <c r="C72" s="144"/>
      <c r="D72" s="145"/>
      <c r="E72" s="137"/>
      <c r="F72" s="45"/>
    </row>
    <row r="73" spans="1:6" x14ac:dyDescent="0.2">
      <c r="A73" s="146"/>
      <c r="B73" s="147"/>
      <c r="C73" s="147"/>
      <c r="D73" s="147"/>
      <c r="E73" s="137"/>
      <c r="F73" s="45"/>
    </row>
    <row r="74" spans="1:6" x14ac:dyDescent="0.2">
      <c r="A74" s="146"/>
      <c r="B74" s="147"/>
      <c r="C74" s="147"/>
      <c r="D74" s="147"/>
      <c r="E74" s="137"/>
      <c r="F74" s="45"/>
    </row>
    <row r="75" spans="1:6" x14ac:dyDescent="0.2">
      <c r="A75" s="146"/>
      <c r="B75" s="147"/>
      <c r="C75" s="147"/>
      <c r="D75" s="147"/>
      <c r="E75" s="137"/>
      <c r="F75" s="45"/>
    </row>
    <row r="76" spans="1:6" x14ac:dyDescent="0.2">
      <c r="A76" s="146"/>
      <c r="B76" s="147"/>
      <c r="C76" s="147"/>
      <c r="D76" s="147"/>
      <c r="E76" s="137"/>
      <c r="F76" s="45"/>
    </row>
    <row r="77" spans="1:6" x14ac:dyDescent="0.2">
      <c r="A77" s="148"/>
      <c r="B77" s="149"/>
      <c r="C77" s="149"/>
      <c r="D77" s="149"/>
      <c r="E77" s="137"/>
      <c r="F77" s="45"/>
    </row>
    <row r="78" spans="1:6" x14ac:dyDescent="0.2">
      <c r="A78" s="143"/>
      <c r="B78" s="144"/>
      <c r="C78" s="144"/>
      <c r="D78" s="144"/>
      <c r="E78" s="137"/>
      <c r="F78" s="45"/>
    </row>
    <row r="79" spans="1:6" ht="15" x14ac:dyDescent="0.3">
      <c r="A79" s="150"/>
      <c r="B79" s="151"/>
      <c r="C79" s="151"/>
      <c r="D79" s="151"/>
      <c r="E79" s="137"/>
      <c r="F79" s="45"/>
    </row>
    <row r="80" spans="1:6" x14ac:dyDescent="0.2">
      <c r="A80" s="143"/>
      <c r="B80" s="144"/>
      <c r="C80" s="144"/>
      <c r="D80" s="144"/>
      <c r="E80" s="137"/>
      <c r="F80" s="45"/>
    </row>
    <row r="81" spans="1:6" x14ac:dyDescent="0.2">
      <c r="A81" s="143"/>
      <c r="B81" s="145"/>
      <c r="C81" s="145"/>
      <c r="D81" s="145"/>
      <c r="E81" s="137"/>
      <c r="F81" s="46"/>
    </row>
    <row r="82" spans="1:6" x14ac:dyDescent="0.2">
      <c r="A82" s="102"/>
      <c r="B82" s="246"/>
      <c r="C82" s="246"/>
      <c r="D82" s="152"/>
      <c r="E82" s="44"/>
      <c r="F82" s="44"/>
    </row>
    <row r="83" spans="1:6" x14ac:dyDescent="0.2">
      <c r="A83" s="102"/>
      <c r="B83" s="246"/>
      <c r="C83" s="246"/>
      <c r="D83" s="152"/>
      <c r="E83" s="44"/>
      <c r="F83" s="44"/>
    </row>
    <row r="84" spans="1:6" x14ac:dyDescent="0.2">
      <c r="A84" s="143"/>
      <c r="B84" s="144"/>
      <c r="C84" s="144"/>
      <c r="D84" s="144"/>
      <c r="E84" s="137"/>
      <c r="F84" s="45"/>
    </row>
    <row r="85" spans="1:6" x14ac:dyDescent="0.2">
      <c r="A85" s="143"/>
      <c r="B85" s="144"/>
      <c r="C85" s="144"/>
      <c r="D85" s="144"/>
      <c r="E85" s="137"/>
      <c r="F85" s="45"/>
    </row>
    <row r="86" spans="1:6" x14ac:dyDescent="0.2">
      <c r="A86" s="143"/>
      <c r="B86" s="144"/>
      <c r="C86" s="144"/>
      <c r="D86" s="144"/>
      <c r="E86" s="137"/>
      <c r="F86" s="45"/>
    </row>
    <row r="87" spans="1:6" x14ac:dyDescent="0.2">
      <c r="A87" s="143"/>
      <c r="B87" s="144"/>
      <c r="C87" s="144"/>
      <c r="D87" s="144"/>
      <c r="E87" s="137"/>
      <c r="F87" s="45"/>
    </row>
    <row r="88" spans="1:6" x14ac:dyDescent="0.2">
      <c r="A88" s="143"/>
      <c r="B88" s="144"/>
      <c r="C88" s="144"/>
      <c r="D88" s="144"/>
      <c r="E88" s="137"/>
      <c r="F88" s="45"/>
    </row>
    <row r="89" spans="1:6" x14ac:dyDescent="0.2">
      <c r="A89" s="143"/>
      <c r="B89" s="144"/>
      <c r="C89" s="144"/>
      <c r="D89" s="144"/>
      <c r="E89" s="137"/>
      <c r="F89" s="45"/>
    </row>
    <row r="90" spans="1:6" x14ac:dyDescent="0.2">
      <c r="A90" s="143"/>
      <c r="B90" s="144"/>
      <c r="C90" s="144"/>
      <c r="D90" s="144"/>
      <c r="E90" s="137"/>
      <c r="F90" s="45"/>
    </row>
  </sheetData>
  <sortState ref="A17:E26">
    <sortCondition ref="E17:E26"/>
  </sortState>
  <mergeCells count="8">
    <mergeCell ref="I5:J5"/>
    <mergeCell ref="K5:K6"/>
    <mergeCell ref="A48:E48"/>
    <mergeCell ref="A59:E59"/>
    <mergeCell ref="A1:E1"/>
    <mergeCell ref="A3:E3"/>
    <mergeCell ref="A21:E21"/>
    <mergeCell ref="A22:E2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"/>
  <sheetViews>
    <sheetView showGridLines="0" view="pageBreakPreview" topLeftCell="A22" zoomScale="80" zoomScaleNormal="100" zoomScaleSheetLayoutView="80" workbookViewId="0">
      <selection activeCell="C14" sqref="C14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36" customWidth="1"/>
    <col min="9" max="9" width="18.5703125" style="270" customWidth="1"/>
    <col min="10" max="11" width="14.85546875" style="236" bestFit="1" customWidth="1"/>
    <col min="12" max="12" width="17.42578125" style="236" bestFit="1" customWidth="1"/>
    <col min="13" max="13" width="17.42578125" bestFit="1" customWidth="1"/>
  </cols>
  <sheetData>
    <row r="1" spans="1:12" s="6" customFormat="1" ht="41.25" customHeight="1" x14ac:dyDescent="0.3">
      <c r="A1" s="307" t="s">
        <v>73</v>
      </c>
      <c r="B1" s="307"/>
      <c r="C1" s="307"/>
      <c r="D1" s="307"/>
      <c r="E1" s="307"/>
      <c r="F1" s="307"/>
      <c r="G1" s="18"/>
      <c r="H1" s="213"/>
      <c r="I1" s="269"/>
      <c r="J1" s="214"/>
      <c r="K1" s="214"/>
      <c r="L1" s="214"/>
    </row>
    <row r="2" spans="1:12" x14ac:dyDescent="0.2">
      <c r="H2" s="215"/>
      <c r="J2" s="215"/>
      <c r="K2" s="215"/>
      <c r="L2" s="215"/>
    </row>
    <row r="3" spans="1:12" x14ac:dyDescent="0.2">
      <c r="H3" s="215"/>
      <c r="J3" s="215"/>
      <c r="K3" s="215"/>
      <c r="L3" s="215"/>
    </row>
    <row r="4" spans="1:12" ht="24.75" customHeight="1" x14ac:dyDescent="0.2">
      <c r="A4" s="304" t="s">
        <v>74</v>
      </c>
      <c r="B4" s="304"/>
      <c r="C4" s="304"/>
      <c r="D4" s="304"/>
      <c r="E4" s="304"/>
      <c r="F4" s="304"/>
      <c r="G4" s="17"/>
      <c r="H4" s="216"/>
      <c r="I4" s="271"/>
      <c r="J4" s="215"/>
      <c r="K4" s="215"/>
      <c r="L4" s="215"/>
    </row>
    <row r="5" spans="1:12" ht="89.25" x14ac:dyDescent="0.2">
      <c r="A5" s="76" t="s">
        <v>502</v>
      </c>
      <c r="B5" s="77" t="s">
        <v>60</v>
      </c>
      <c r="C5" s="77" t="s">
        <v>61</v>
      </c>
      <c r="D5" s="77" t="s">
        <v>62</v>
      </c>
      <c r="E5" s="77" t="s">
        <v>63</v>
      </c>
      <c r="F5" s="77" t="s">
        <v>75</v>
      </c>
      <c r="H5" s="215"/>
      <c r="J5" s="215"/>
      <c r="K5" s="215"/>
      <c r="L5" s="215"/>
    </row>
    <row r="6" spans="1:12" ht="16.5" customHeight="1" x14ac:dyDescent="0.2">
      <c r="A6" s="56">
        <v>2009</v>
      </c>
      <c r="B6" s="67">
        <v>5247537478.5500002</v>
      </c>
      <c r="C6" s="67">
        <v>2206925164.96</v>
      </c>
      <c r="D6" s="67">
        <v>1007755443.6</v>
      </c>
      <c r="E6" s="67">
        <v>10738705087.51</v>
      </c>
      <c r="F6" s="67">
        <f>SUM(B6:E6)</f>
        <v>19200923174.620003</v>
      </c>
      <c r="G6" s="99"/>
      <c r="H6" s="215"/>
      <c r="J6" s="215"/>
      <c r="K6" s="215"/>
      <c r="L6" s="215"/>
    </row>
    <row r="7" spans="1:12" ht="16.5" customHeight="1" x14ac:dyDescent="0.2">
      <c r="A7" s="58">
        <v>2010</v>
      </c>
      <c r="B7" s="68">
        <v>4713896017.4399996</v>
      </c>
      <c r="C7" s="68">
        <v>1498484684.0799999</v>
      </c>
      <c r="D7" s="68">
        <v>815511434.12</v>
      </c>
      <c r="E7" s="68">
        <v>13104824984.299999</v>
      </c>
      <c r="F7" s="68">
        <f t="shared" ref="F7:F12" si="0">SUM(B7:E7)</f>
        <v>20132717119.939999</v>
      </c>
      <c r="G7" s="99"/>
      <c r="H7" s="217"/>
      <c r="J7" s="215"/>
      <c r="K7" s="215"/>
      <c r="L7" s="215"/>
    </row>
    <row r="8" spans="1:12" ht="16.5" customHeight="1" x14ac:dyDescent="0.2">
      <c r="A8" s="56">
        <v>2011</v>
      </c>
      <c r="B8" s="67">
        <v>3696051981.0100002</v>
      </c>
      <c r="C8" s="67">
        <v>578187919.20000005</v>
      </c>
      <c r="D8" s="67">
        <v>598572734.75999999</v>
      </c>
      <c r="E8" s="67">
        <v>14379265866.35</v>
      </c>
      <c r="F8" s="67">
        <f t="shared" si="0"/>
        <v>19252078501.32</v>
      </c>
      <c r="G8" s="99"/>
      <c r="H8" s="217"/>
      <c r="J8" s="215"/>
      <c r="K8" s="215"/>
      <c r="L8" s="215"/>
    </row>
    <row r="9" spans="1:12" ht="16.5" customHeight="1" x14ac:dyDescent="0.2">
      <c r="A9" s="58">
        <v>2012</v>
      </c>
      <c r="B9" s="68">
        <v>3991718589.9200001</v>
      </c>
      <c r="C9" s="68">
        <v>317840563.14999998</v>
      </c>
      <c r="D9" s="68">
        <v>601607228.00999999</v>
      </c>
      <c r="E9" s="68">
        <v>12666937084.780001</v>
      </c>
      <c r="F9" s="68">
        <f t="shared" si="0"/>
        <v>17578103465.860001</v>
      </c>
      <c r="G9" s="99"/>
      <c r="H9" s="215" t="s">
        <v>608</v>
      </c>
      <c r="J9" s="288" t="s">
        <v>612</v>
      </c>
      <c r="K9" s="288" t="s">
        <v>613</v>
      </c>
      <c r="L9" s="215"/>
    </row>
    <row r="10" spans="1:12" ht="16.5" customHeight="1" x14ac:dyDescent="0.2">
      <c r="A10" s="56">
        <v>2013</v>
      </c>
      <c r="B10" s="67">
        <v>4487490574.04</v>
      </c>
      <c r="C10" s="67">
        <v>234913578.88999999</v>
      </c>
      <c r="D10" s="67">
        <v>450705170.56999999</v>
      </c>
      <c r="E10" s="67">
        <v>13901488775.99</v>
      </c>
      <c r="F10" s="67">
        <f t="shared" si="0"/>
        <v>19074598099.489998</v>
      </c>
      <c r="G10" s="99"/>
      <c r="H10" s="247">
        <v>42369</v>
      </c>
      <c r="I10" s="281">
        <v>1.0887</v>
      </c>
      <c r="J10" s="215">
        <f>D10*I10</f>
        <v>490682719.19955897</v>
      </c>
      <c r="K10" s="215">
        <f>E10*I11</f>
        <v>15423882516.314993</v>
      </c>
      <c r="L10" s="215"/>
    </row>
    <row r="11" spans="1:12" ht="16.5" customHeight="1" x14ac:dyDescent="0.2">
      <c r="A11" s="58">
        <v>2014</v>
      </c>
      <c r="B11" s="68">
        <v>5217088088.7700005</v>
      </c>
      <c r="C11" s="68">
        <v>580923123.51999998</v>
      </c>
      <c r="D11" s="68">
        <v>416025558.20999998</v>
      </c>
      <c r="E11" s="68">
        <v>17520162406.700001</v>
      </c>
      <c r="F11" s="68">
        <f t="shared" si="0"/>
        <v>23734199177.200001</v>
      </c>
      <c r="G11" s="99"/>
      <c r="H11" s="215" t="s">
        <v>609</v>
      </c>
      <c r="I11" s="270">
        <v>1.109513</v>
      </c>
      <c r="J11" s="215"/>
      <c r="K11" s="215"/>
      <c r="L11" s="215"/>
    </row>
    <row r="12" spans="1:12" ht="16.5" customHeight="1" x14ac:dyDescent="0.2">
      <c r="A12" s="56">
        <v>2015</v>
      </c>
      <c r="B12" s="67">
        <v>4848965345.0200005</v>
      </c>
      <c r="C12" s="67">
        <v>413935411.86000001</v>
      </c>
      <c r="D12" s="67">
        <v>260323531.97</v>
      </c>
      <c r="E12" s="67">
        <v>18645354791.41</v>
      </c>
      <c r="F12" s="67">
        <f t="shared" si="0"/>
        <v>24168579080.260002</v>
      </c>
      <c r="G12" s="99"/>
      <c r="H12" s="218"/>
      <c r="J12" s="215"/>
      <c r="K12" s="215"/>
      <c r="L12" s="215"/>
    </row>
    <row r="13" spans="1:12" x14ac:dyDescent="0.2">
      <c r="H13" s="215"/>
      <c r="J13" s="215"/>
      <c r="K13" s="215"/>
      <c r="L13" s="215"/>
    </row>
    <row r="14" spans="1:12" ht="28.5" customHeight="1" x14ac:dyDescent="0.2">
      <c r="A14" s="304" t="s">
        <v>519</v>
      </c>
      <c r="B14" s="304"/>
      <c r="C14" s="304"/>
      <c r="D14" s="304"/>
      <c r="E14" s="304"/>
      <c r="F14" s="304"/>
      <c r="G14" s="17"/>
      <c r="H14" s="216"/>
      <c r="I14" s="271"/>
      <c r="J14" s="215"/>
      <c r="K14" s="215"/>
      <c r="L14" s="215"/>
    </row>
    <row r="15" spans="1:12" ht="76.5" x14ac:dyDescent="0.2">
      <c r="A15" s="76" t="s">
        <v>66</v>
      </c>
      <c r="B15" s="77" t="s">
        <v>103</v>
      </c>
      <c r="C15" s="77" t="s">
        <v>104</v>
      </c>
      <c r="D15" s="77" t="s">
        <v>105</v>
      </c>
      <c r="E15" s="77" t="s">
        <v>106</v>
      </c>
      <c r="F15" s="77" t="s">
        <v>121</v>
      </c>
      <c r="G15" s="52"/>
      <c r="H15" s="215"/>
      <c r="J15" s="215"/>
      <c r="K15" s="215"/>
      <c r="L15" s="215"/>
    </row>
    <row r="16" spans="1:12" ht="38.25" x14ac:dyDescent="0.2">
      <c r="A16" s="87" t="s">
        <v>7</v>
      </c>
      <c r="B16" s="81" t="s">
        <v>427</v>
      </c>
      <c r="C16" s="88">
        <v>32793448</v>
      </c>
      <c r="D16" s="195">
        <v>65.2</v>
      </c>
      <c r="E16" s="89">
        <v>2138132809.5999999</v>
      </c>
      <c r="F16" s="90">
        <v>0.3871</v>
      </c>
      <c r="G16" s="52"/>
      <c r="H16" s="215"/>
      <c r="J16" s="215"/>
      <c r="K16" s="215"/>
      <c r="L16" s="215"/>
    </row>
    <row r="17" spans="1:13" ht="38.25" x14ac:dyDescent="0.2">
      <c r="A17" s="91" t="s">
        <v>131</v>
      </c>
      <c r="B17" s="83" t="s">
        <v>427</v>
      </c>
      <c r="C17" s="92">
        <v>22735148</v>
      </c>
      <c r="D17" s="196">
        <v>23.5</v>
      </c>
      <c r="E17" s="93">
        <v>534275978</v>
      </c>
      <c r="F17" s="94">
        <v>9.6699999999999994E-2</v>
      </c>
      <c r="G17" s="52"/>
      <c r="H17" s="215"/>
      <c r="J17" s="215"/>
      <c r="K17" s="215"/>
      <c r="L17" s="215"/>
    </row>
    <row r="18" spans="1:13" ht="38.25" x14ac:dyDescent="0.2">
      <c r="A18" s="87" t="s">
        <v>39</v>
      </c>
      <c r="B18" s="81" t="s">
        <v>427</v>
      </c>
      <c r="C18" s="88">
        <v>2086301</v>
      </c>
      <c r="D18" s="195">
        <v>255.8</v>
      </c>
      <c r="E18" s="89">
        <v>533675795.80000001</v>
      </c>
      <c r="F18" s="90">
        <v>9.6600000000000005E-2</v>
      </c>
      <c r="G18" s="52"/>
      <c r="H18" s="215"/>
      <c r="J18" s="215"/>
      <c r="K18" s="215"/>
      <c r="L18" s="215"/>
    </row>
    <row r="19" spans="1:13" ht="38.25" x14ac:dyDescent="0.2">
      <c r="A19" s="91" t="s">
        <v>41</v>
      </c>
      <c r="B19" s="83" t="s">
        <v>427</v>
      </c>
      <c r="C19" s="92">
        <v>6090943</v>
      </c>
      <c r="D19" s="196">
        <v>82</v>
      </c>
      <c r="E19" s="93">
        <v>499457326</v>
      </c>
      <c r="F19" s="94">
        <v>9.0399999999999994E-2</v>
      </c>
      <c r="G19" s="52"/>
      <c r="H19" s="215"/>
      <c r="J19" s="215"/>
      <c r="K19" s="215"/>
      <c r="L19" s="215"/>
    </row>
    <row r="20" spans="1:13" ht="38.25" x14ac:dyDescent="0.2">
      <c r="A20" s="87" t="s">
        <v>132</v>
      </c>
      <c r="B20" s="81" t="s">
        <v>427</v>
      </c>
      <c r="C20" s="88">
        <v>6535478</v>
      </c>
      <c r="D20" s="195">
        <v>73.010000000000005</v>
      </c>
      <c r="E20" s="89">
        <v>477155248.77999997</v>
      </c>
      <c r="F20" s="90">
        <v>8.6400000000000005E-2</v>
      </c>
      <c r="G20" s="52"/>
      <c r="H20" s="215"/>
      <c r="J20" s="215"/>
      <c r="K20" s="215"/>
      <c r="L20" s="215"/>
    </row>
    <row r="21" spans="1:13" ht="38.25" x14ac:dyDescent="0.2">
      <c r="A21" s="91" t="s">
        <v>40</v>
      </c>
      <c r="B21" s="83" t="s">
        <v>427</v>
      </c>
      <c r="C21" s="92">
        <v>14000000</v>
      </c>
      <c r="D21" s="196">
        <v>23</v>
      </c>
      <c r="E21" s="93">
        <v>322000000</v>
      </c>
      <c r="F21" s="94">
        <v>5.8299999999999998E-2</v>
      </c>
      <c r="G21" s="52"/>
      <c r="H21" s="215"/>
      <c r="J21" s="215"/>
      <c r="K21" s="215"/>
      <c r="L21" s="215"/>
    </row>
    <row r="22" spans="1:13" ht="38.25" x14ac:dyDescent="0.2">
      <c r="A22" s="87" t="s">
        <v>134</v>
      </c>
      <c r="B22" s="81" t="s">
        <v>427</v>
      </c>
      <c r="C22" s="88">
        <v>17219662</v>
      </c>
      <c r="D22" s="195">
        <v>12.95</v>
      </c>
      <c r="E22" s="89">
        <v>222994622.90000001</v>
      </c>
      <c r="F22" s="90">
        <v>4.0399999999999998E-2</v>
      </c>
      <c r="G22" s="52"/>
      <c r="H22" s="215"/>
      <c r="J22" s="215"/>
      <c r="K22" s="215"/>
      <c r="L22" s="215"/>
    </row>
    <row r="23" spans="1:13" ht="42" customHeight="1" x14ac:dyDescent="0.2">
      <c r="A23" s="91" t="s">
        <v>129</v>
      </c>
      <c r="B23" s="83" t="s">
        <v>430</v>
      </c>
      <c r="C23" s="92">
        <v>8747652</v>
      </c>
      <c r="D23" s="196">
        <v>25.3</v>
      </c>
      <c r="E23" s="93">
        <v>221315595.59999999</v>
      </c>
      <c r="F23" s="94">
        <v>4.0099999999999997E-2</v>
      </c>
      <c r="G23" s="52"/>
      <c r="H23" s="215"/>
      <c r="J23" s="215"/>
      <c r="K23" s="215"/>
      <c r="L23" s="215"/>
    </row>
    <row r="24" spans="1:13" ht="38.25" x14ac:dyDescent="0.2">
      <c r="A24" s="87" t="s">
        <v>8</v>
      </c>
      <c r="B24" s="81" t="s">
        <v>427</v>
      </c>
      <c r="C24" s="88">
        <v>24424613</v>
      </c>
      <c r="D24" s="195">
        <v>4.5999999999999996</v>
      </c>
      <c r="E24" s="89">
        <v>112353219.8</v>
      </c>
      <c r="F24" s="90">
        <v>2.0299999999999999E-2</v>
      </c>
      <c r="G24" s="52"/>
      <c r="H24" s="215"/>
      <c r="J24" s="215"/>
      <c r="K24" s="215"/>
      <c r="L24" s="215"/>
    </row>
    <row r="25" spans="1:13" ht="51" x14ac:dyDescent="0.2">
      <c r="A25" s="91" t="s">
        <v>160</v>
      </c>
      <c r="B25" s="83" t="s">
        <v>430</v>
      </c>
      <c r="C25" s="92">
        <v>355792</v>
      </c>
      <c r="D25" s="196">
        <v>176.15</v>
      </c>
      <c r="E25" s="93">
        <v>62672760.799999997</v>
      </c>
      <c r="F25" s="94">
        <v>1.1299999999999999E-2</v>
      </c>
      <c r="G25" s="52"/>
      <c r="H25" s="215"/>
      <c r="J25" s="215"/>
      <c r="K25" s="215"/>
      <c r="L25" s="215"/>
    </row>
    <row r="26" spans="1:13" x14ac:dyDescent="0.2">
      <c r="A26" s="12"/>
      <c r="B26" s="12"/>
      <c r="C26" s="12"/>
      <c r="D26" s="13"/>
      <c r="E26" s="14"/>
      <c r="F26" s="15"/>
      <c r="G26" s="52"/>
      <c r="H26" s="215"/>
      <c r="J26" s="215"/>
      <c r="K26" s="215"/>
      <c r="L26" s="215"/>
    </row>
    <row r="27" spans="1:13" ht="26.25" customHeight="1" x14ac:dyDescent="0.2">
      <c r="A27" s="300" t="s">
        <v>522</v>
      </c>
      <c r="B27" s="300"/>
      <c r="C27" s="300"/>
      <c r="D27" s="300"/>
      <c r="E27" s="300"/>
      <c r="F27" s="300"/>
      <c r="G27" s="52"/>
      <c r="H27" s="233"/>
      <c r="I27" s="305" t="s">
        <v>506</v>
      </c>
      <c r="J27" s="306"/>
      <c r="K27" s="306"/>
      <c r="L27" s="305" t="s">
        <v>520</v>
      </c>
    </row>
    <row r="28" spans="1:13" ht="33.75" x14ac:dyDescent="0.2">
      <c r="A28" s="12"/>
      <c r="B28" s="12"/>
      <c r="C28" s="12"/>
      <c r="D28" s="13"/>
      <c r="E28" s="14"/>
      <c r="F28" s="15"/>
      <c r="G28" s="10"/>
      <c r="H28" s="234" t="s">
        <v>521</v>
      </c>
      <c r="I28" s="272" t="s">
        <v>611</v>
      </c>
      <c r="J28" s="224" t="s">
        <v>510</v>
      </c>
      <c r="K28" s="224" t="s">
        <v>511</v>
      </c>
      <c r="L28" s="305"/>
    </row>
    <row r="29" spans="1:13" x14ac:dyDescent="0.2">
      <c r="A29" s="12"/>
      <c r="B29" s="12"/>
      <c r="C29" s="12"/>
      <c r="D29" s="13"/>
      <c r="E29" s="14"/>
      <c r="F29" s="15"/>
      <c r="G29" s="10"/>
      <c r="H29" s="239">
        <v>2009</v>
      </c>
      <c r="I29" s="273">
        <f t="shared" ref="I29:I35" si="1">I36/10^6</f>
        <v>5247.5374785499998</v>
      </c>
      <c r="J29" s="235">
        <f t="shared" ref="J29:L30" si="2">J36/10^6</f>
        <v>2206.9251649600001</v>
      </c>
      <c r="K29" s="235">
        <f t="shared" si="2"/>
        <v>1007.7554436</v>
      </c>
      <c r="L29" s="235">
        <f t="shared" si="2"/>
        <v>10738.705087509999</v>
      </c>
    </row>
    <row r="30" spans="1:13" x14ac:dyDescent="0.2">
      <c r="A30" s="12"/>
      <c r="B30" s="12"/>
      <c r="C30" s="12"/>
      <c r="D30" s="13"/>
      <c r="E30" s="14"/>
      <c r="F30" s="15"/>
      <c r="G30" s="10"/>
      <c r="H30" s="239">
        <v>2010</v>
      </c>
      <c r="I30" s="273">
        <f t="shared" si="1"/>
        <v>4713.8960174399999</v>
      </c>
      <c r="J30" s="235">
        <f t="shared" si="2"/>
        <v>1498.4846840799999</v>
      </c>
      <c r="K30" s="235">
        <f t="shared" si="2"/>
        <v>815.51143411999999</v>
      </c>
      <c r="L30" s="235">
        <f t="shared" si="2"/>
        <v>13104.824984299999</v>
      </c>
      <c r="M30" s="52"/>
    </row>
    <row r="31" spans="1:13" x14ac:dyDescent="0.2">
      <c r="A31" s="12"/>
      <c r="B31" s="12"/>
      <c r="C31" s="12"/>
      <c r="D31" s="13"/>
      <c r="E31" s="14"/>
      <c r="F31" s="15"/>
      <c r="G31" s="10"/>
      <c r="H31" s="239">
        <v>2011</v>
      </c>
      <c r="I31" s="273">
        <f t="shared" si="1"/>
        <v>3696.0519810100004</v>
      </c>
      <c r="J31" s="235">
        <f t="shared" ref="J31:L35" si="3">J38/10^6</f>
        <v>578.18791920000001</v>
      </c>
      <c r="K31" s="235">
        <f t="shared" si="3"/>
        <v>598.57273476</v>
      </c>
      <c r="L31" s="235">
        <f t="shared" si="3"/>
        <v>14379.265866350001</v>
      </c>
    </row>
    <row r="32" spans="1:13" x14ac:dyDescent="0.2">
      <c r="A32" s="12"/>
      <c r="B32" s="12"/>
      <c r="C32" s="12"/>
      <c r="D32" s="13"/>
      <c r="E32" s="14"/>
      <c r="F32" s="15"/>
      <c r="G32" s="10"/>
      <c r="H32" s="239">
        <v>2012</v>
      </c>
      <c r="I32" s="273">
        <f t="shared" si="1"/>
        <v>3991.7185899199999</v>
      </c>
      <c r="J32" s="235">
        <f t="shared" si="3"/>
        <v>317.84056314999998</v>
      </c>
      <c r="K32" s="235">
        <f t="shared" si="3"/>
        <v>601.60722800999997</v>
      </c>
      <c r="L32" s="235">
        <f t="shared" si="3"/>
        <v>12666.93708478</v>
      </c>
    </row>
    <row r="33" spans="1:13" x14ac:dyDescent="0.2">
      <c r="A33" s="12"/>
      <c r="B33" s="12"/>
      <c r="C33" s="12"/>
      <c r="D33" s="13"/>
      <c r="E33" s="14"/>
      <c r="F33" s="15"/>
      <c r="G33" s="10"/>
      <c r="H33" s="239">
        <v>2013</v>
      </c>
      <c r="I33" s="273">
        <f t="shared" si="1"/>
        <v>4487.49057404</v>
      </c>
      <c r="J33" s="235">
        <f t="shared" si="3"/>
        <v>234.91357889</v>
      </c>
      <c r="K33" s="235">
        <f t="shared" si="3"/>
        <v>450.70517057000001</v>
      </c>
      <c r="L33" s="235">
        <f t="shared" si="3"/>
        <v>13901.488775989999</v>
      </c>
    </row>
    <row r="34" spans="1:13" x14ac:dyDescent="0.2">
      <c r="A34" s="12"/>
      <c r="B34" s="12"/>
      <c r="C34" s="12"/>
      <c r="D34" s="13"/>
      <c r="E34" s="14"/>
      <c r="F34" s="15"/>
      <c r="G34" s="10"/>
      <c r="H34" s="239">
        <v>2014</v>
      </c>
      <c r="I34" s="273">
        <f t="shared" si="1"/>
        <v>5217.0880887700005</v>
      </c>
      <c r="J34" s="235">
        <f t="shared" si="3"/>
        <v>580.92312351999999</v>
      </c>
      <c r="K34" s="235">
        <f t="shared" si="3"/>
        <v>416.02555820999999</v>
      </c>
      <c r="L34" s="235">
        <f t="shared" si="3"/>
        <v>17520.162406700001</v>
      </c>
    </row>
    <row r="35" spans="1:13" x14ac:dyDescent="0.2">
      <c r="A35" s="12"/>
      <c r="B35" s="12"/>
      <c r="C35" s="12"/>
      <c r="D35" s="13"/>
      <c r="E35" s="14"/>
      <c r="F35" s="15"/>
      <c r="G35" s="10"/>
      <c r="H35" s="239">
        <v>2015</v>
      </c>
      <c r="I35" s="273">
        <f t="shared" si="1"/>
        <v>4848.9653450200003</v>
      </c>
      <c r="J35" s="235">
        <f t="shared" si="3"/>
        <v>413.93541185999999</v>
      </c>
      <c r="K35" s="235">
        <f t="shared" si="3"/>
        <v>260.32353196999998</v>
      </c>
      <c r="L35" s="235">
        <f t="shared" si="3"/>
        <v>18645.354791409998</v>
      </c>
    </row>
    <row r="36" spans="1:13" x14ac:dyDescent="0.2">
      <c r="A36" s="12"/>
      <c r="B36" s="12"/>
      <c r="C36" s="12"/>
      <c r="D36" s="13"/>
      <c r="E36" s="14"/>
      <c r="F36" s="15"/>
      <c r="G36" s="10"/>
      <c r="H36" s="239">
        <v>2009</v>
      </c>
      <c r="I36" s="252">
        <v>5247537478.5500002</v>
      </c>
      <c r="J36" s="240">
        <v>2206925164.96</v>
      </c>
      <c r="K36" s="240">
        <v>1007755443.6</v>
      </c>
      <c r="L36" s="240">
        <v>10738705087.51</v>
      </c>
    </row>
    <row r="37" spans="1:13" x14ac:dyDescent="0.2">
      <c r="A37" s="12"/>
      <c r="B37" s="12"/>
      <c r="C37" s="12"/>
      <c r="D37" s="13"/>
      <c r="E37" s="14"/>
      <c r="F37" s="15"/>
      <c r="G37" s="10"/>
      <c r="H37" s="239">
        <v>2010</v>
      </c>
      <c r="I37" s="252">
        <v>4713896017.4399996</v>
      </c>
      <c r="J37" s="240">
        <v>1498484684.0799999</v>
      </c>
      <c r="K37" s="240">
        <v>815511434.12</v>
      </c>
      <c r="L37" s="240">
        <v>13104824984.299999</v>
      </c>
    </row>
    <row r="38" spans="1:13" x14ac:dyDescent="0.2">
      <c r="A38" s="12"/>
      <c r="B38" s="12"/>
      <c r="C38" s="12"/>
      <c r="D38" s="13"/>
      <c r="E38" s="14"/>
      <c r="F38" s="15"/>
      <c r="G38" s="10"/>
      <c r="H38" s="239">
        <v>2011</v>
      </c>
      <c r="I38" s="252">
        <v>3696051981.0100002</v>
      </c>
      <c r="J38" s="240">
        <v>578187919.20000005</v>
      </c>
      <c r="K38" s="240">
        <v>598572734.75999999</v>
      </c>
      <c r="L38" s="240">
        <v>14379265866.35</v>
      </c>
    </row>
    <row r="39" spans="1:13" x14ac:dyDescent="0.2">
      <c r="H39" s="239">
        <v>2012</v>
      </c>
      <c r="I39" s="252">
        <v>3991718589.9200001</v>
      </c>
      <c r="J39" s="240">
        <v>317840563.14999998</v>
      </c>
      <c r="K39" s="240">
        <v>601607228.00999999</v>
      </c>
      <c r="L39" s="240">
        <v>12666937084.780001</v>
      </c>
    </row>
    <row r="40" spans="1:13" x14ac:dyDescent="0.2">
      <c r="F40" s="11">
        <v>5523710511.1199999</v>
      </c>
      <c r="H40" s="239">
        <v>2013</v>
      </c>
      <c r="I40" s="252">
        <v>4487490574.04</v>
      </c>
      <c r="J40" s="240">
        <v>234913578.88999999</v>
      </c>
      <c r="K40" s="240">
        <v>450705170.56999999</v>
      </c>
      <c r="L40" s="240">
        <v>13901488775.99</v>
      </c>
    </row>
    <row r="41" spans="1:13" x14ac:dyDescent="0.2">
      <c r="H41" s="239">
        <v>2014</v>
      </c>
      <c r="I41" s="252">
        <v>5217088088.7700005</v>
      </c>
      <c r="J41" s="240">
        <v>580923123.51999998</v>
      </c>
      <c r="K41" s="240">
        <v>416025558.20999998</v>
      </c>
      <c r="L41" s="240">
        <v>17520162406.700001</v>
      </c>
      <c r="M41" s="99"/>
    </row>
    <row r="42" spans="1:13" x14ac:dyDescent="0.2">
      <c r="H42" s="239">
        <v>2015</v>
      </c>
      <c r="I42" s="252">
        <v>4848965345.0200005</v>
      </c>
      <c r="J42" s="240">
        <v>413935411.86000001</v>
      </c>
      <c r="K42" s="240">
        <v>260323531.97</v>
      </c>
      <c r="L42" s="240">
        <v>18645354791.41</v>
      </c>
      <c r="M42" s="99"/>
    </row>
    <row r="43" spans="1:13" x14ac:dyDescent="0.2">
      <c r="I43" s="274"/>
      <c r="J43" s="237"/>
      <c r="K43" s="237"/>
      <c r="L43" s="237"/>
      <c r="M43" s="99"/>
    </row>
    <row r="44" spans="1:13" x14ac:dyDescent="0.2">
      <c r="H44" s="238"/>
      <c r="M44" s="99"/>
    </row>
    <row r="45" spans="1:13" x14ac:dyDescent="0.2">
      <c r="H45" s="238"/>
      <c r="M45" s="99"/>
    </row>
    <row r="46" spans="1:13" x14ac:dyDescent="0.2">
      <c r="H46" s="238"/>
      <c r="M46" s="99"/>
    </row>
    <row r="47" spans="1:13" x14ac:dyDescent="0.2">
      <c r="H47" s="238"/>
      <c r="M47" s="99"/>
    </row>
    <row r="48" spans="1:13" x14ac:dyDescent="0.2">
      <c r="M48" s="99"/>
    </row>
    <row r="49" spans="13:13" x14ac:dyDescent="0.2">
      <c r="M49" s="99"/>
    </row>
    <row r="50" spans="13:13" x14ac:dyDescent="0.2">
      <c r="M50" s="220"/>
    </row>
    <row r="51" spans="13:13" x14ac:dyDescent="0.2">
      <c r="M51" s="99"/>
    </row>
  </sheetData>
  <mergeCells count="6">
    <mergeCell ref="L27:L28"/>
    <mergeCell ref="A1:F1"/>
    <mergeCell ref="A27:F27"/>
    <mergeCell ref="A4:F4"/>
    <mergeCell ref="A14:F14"/>
    <mergeCell ref="I27:K27"/>
  </mergeCells>
  <pageMargins left="0.74803149606299213" right="0.35433070866141736" top="0.78740157480314965" bottom="0.98425196850393704" header="0.51181102362204722" footer="0.51181102362204722"/>
  <pageSetup paperSize="9" scale="7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7" ma:contentTypeDescription="Create a new document." ma:contentTypeScope="" ma:versionID="519a7a36f0f8f392d8cf797e2483c5d7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ec5b21b726aa037ab6f966c997ea59c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A0206-1F1E-428D-B25C-D6B1873D9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4B6CB-5CEB-4B36-A445-8011C14C3EA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15FB29-4C10-43FE-BD75-6E3636FDF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2016-01-06T09:45:59Z</cp:lastPrinted>
  <dcterms:created xsi:type="dcterms:W3CDTF">2004-08-02T10:44:45Z</dcterms:created>
  <dcterms:modified xsi:type="dcterms:W3CDTF">2017-09-01T09:11:09Z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